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5480" windowHeight="7650" tabRatio="363" firstSheet="5" activeTab="10"/>
  </bookViews>
  <sheets>
    <sheet name="первый" sheetId="1" r:id="rId1"/>
    <sheet name="март" sheetId="2" r:id="rId2"/>
    <sheet name="Лист1" sheetId="3" r:id="rId3"/>
    <sheet name="11.06.14" sheetId="4" r:id="rId4"/>
    <sheet name="26,06,14" sheetId="5" r:id="rId5"/>
    <sheet name="Лист2" sheetId="6" r:id="rId6"/>
    <sheet name="Лист3" sheetId="7" r:id="rId7"/>
    <sheet name="01.10.14" sheetId="8" r:id="rId8"/>
    <sheet name="28.10.14" sheetId="9" r:id="rId9"/>
    <sheet name="Лист4" sheetId="10" r:id="rId10"/>
    <sheet name="Лист5" sheetId="11" r:id="rId11"/>
  </sheets>
  <definedNames/>
  <calcPr fullCalcOnLoad="1"/>
</workbook>
</file>

<file path=xl/sharedStrings.xml><?xml version="1.0" encoding="utf-8"?>
<sst xmlns="http://schemas.openxmlformats.org/spreadsheetml/2006/main" count="4905" uniqueCount="443">
  <si>
    <t xml:space="preserve">ПЛАН ФИНАНСОВО-ХОЗЯЙСТВЕННОЙ ДЕЯТЕЛЬНОСТИ МУНИЦИПАЛЬНОГО УЧРЕЖДЕНИЯ  </t>
  </si>
  <si>
    <t>Муниципальное бюджетное общеобразовательное учреждение "Намская улусная гимназия имени Н.С. Охлопкова" Муниципального образования "Намский улус" Республики Саха (Якутия).</t>
  </si>
  <si>
    <t xml:space="preserve">                                                                                                                          </t>
  </si>
  <si>
    <t>1.Учетная карта  муниципального учреждения</t>
  </si>
  <si>
    <t xml:space="preserve">Полное наименование  учреждения: </t>
  </si>
  <si>
    <t>Юридический адрес</t>
  </si>
  <si>
    <t>678380, Республика Саха (Якутия), Намский улус, с. Намцы, ул. Октябрьская, 2.</t>
  </si>
  <si>
    <t>Дата регистрации</t>
  </si>
  <si>
    <t>Место регистрации</t>
  </si>
  <si>
    <t>Почтовый адрес</t>
  </si>
  <si>
    <t>Телефон учреждения</t>
  </si>
  <si>
    <t>Факс учреждения</t>
  </si>
  <si>
    <t>Адрес электронной почты</t>
  </si>
  <si>
    <t>namgymn@mail.ru</t>
  </si>
  <si>
    <t>Ф.И.О. руководителя учреждения</t>
  </si>
  <si>
    <t>Попов Валерий Николаевич</t>
  </si>
  <si>
    <t>Ф.И.О. главного бухгалтера</t>
  </si>
  <si>
    <t>Кириллина Марфа Николаевна</t>
  </si>
  <si>
    <t>ИНН/КПП</t>
  </si>
  <si>
    <t>1417002203/141701001</t>
  </si>
  <si>
    <t>Код ОКВЭД (ОКОНХ)</t>
  </si>
  <si>
    <t>80.21.2</t>
  </si>
  <si>
    <t>(вид деятельности)</t>
  </si>
  <si>
    <t>Среднее (полное) общее образование</t>
  </si>
  <si>
    <t>Код ОКПО</t>
  </si>
  <si>
    <t>Код  ОКФС (форма  собственности)</t>
  </si>
  <si>
    <t>Код ОКАТО (местонахождение)</t>
  </si>
  <si>
    <t>Код ОКОПФ (организационно-правовая форма)</t>
  </si>
  <si>
    <t>Код ОКОГУ (орган управления)</t>
  </si>
  <si>
    <t>Наименование органа, осуществляющего функции и полномочия учредителя</t>
  </si>
  <si>
    <t>Размер уставного фонда</t>
  </si>
  <si>
    <t>Доля муниципалитета в уставном фонде</t>
  </si>
  <si>
    <t>Финансовый год ( финансовый год и плановый период) на который представлены содержащиеся в документе сведения</t>
  </si>
  <si>
    <t>Наименование единиц измерения показателей, включаемых в План и их коды по общероссийскому классификатору единиц измерения (ОКЕИ) и (или) Общероссийскому классификатору валют (ОКВ)</t>
  </si>
  <si>
    <t>2.2.</t>
  </si>
  <si>
    <t>Наличие лицензий, свидетельства о государственной  аккредитации учреждения, заключения по его аттестации:  ( указать  по лицензии, свидетельства)</t>
  </si>
  <si>
    <t>Министерство образования Республики Саха (Якутия)</t>
  </si>
  <si>
    <t>общеобразовательная с угубленным изучением предметов гуманитарного, физико-математического,</t>
  </si>
  <si>
    <t>естественно-научного направления</t>
  </si>
  <si>
    <t xml:space="preserve">    Номер лицензии -  серия   </t>
  </si>
  <si>
    <t>СЯ  №001169</t>
  </si>
  <si>
    <t>бессрочный</t>
  </si>
  <si>
    <t>общая балансовая стоимость недвижимого муниципального имущества на дату составления Плана:</t>
  </si>
  <si>
    <t>имущества, закрепленного собственником имущества за учреждением на праве оперативного управления;</t>
  </si>
  <si>
    <t xml:space="preserve"> приобретенного учреждением (подразделением) за счет выделенных собственником имущества учреждения средств ;</t>
  </si>
  <si>
    <t xml:space="preserve"> приобретенного учреждением (подразделением) за счет доходов, полученных от иной приносящей доход деятельности;</t>
  </si>
  <si>
    <t xml:space="preserve">    общая балансовая стоимость движимого муниципального имущества на дату составления Плана  </t>
  </si>
  <si>
    <t xml:space="preserve">       в том числе балансовая стоимость особо ценного движимого имущества</t>
  </si>
  <si>
    <t>№</t>
  </si>
  <si>
    <t>Наименование показателей</t>
  </si>
  <si>
    <t>Ед. измерений</t>
  </si>
  <si>
    <t>На начало отчетного периода</t>
  </si>
  <si>
    <t>На конец отчетного периода</t>
  </si>
  <si>
    <t>Общая балансовая стоимость закрепленного за муниципальным учреждением имущества</t>
  </si>
  <si>
    <t>тыс. руб.</t>
  </si>
  <si>
    <t>в том числе:</t>
  </si>
  <si>
    <t>балансовая стоимость  недвижимого имущества</t>
  </si>
  <si>
    <t>балансовая стоимость особо ценного движимого имущества</t>
  </si>
  <si>
    <t>Остаточная стоимость закрепленного за муниципальным учреждением имущества</t>
  </si>
  <si>
    <t>остаточная стоимость недвижимого имущества</t>
  </si>
  <si>
    <t>остаточная стоимость особо ценного движимого имущества</t>
  </si>
  <si>
    <t>Количество объектов недвижимого имущества, закрепленного за муниципальным учреждением</t>
  </si>
  <si>
    <t>шт.</t>
  </si>
  <si>
    <t>зданий</t>
  </si>
  <si>
    <t>сооружения</t>
  </si>
  <si>
    <t>помещений</t>
  </si>
  <si>
    <t>Общая площадь объектов недвижимого имущества, закрепленного за муниципальным учреждением</t>
  </si>
  <si>
    <t>кв. м</t>
  </si>
  <si>
    <t>площадь недвижимого имущества, переданного  муниципальным учреждением в аренду</t>
  </si>
  <si>
    <t>площадь недвижимого имущества, находящегося в фактическом пользовании  муниципального учреждения</t>
  </si>
  <si>
    <t>Финансовые активы, всего</t>
  </si>
  <si>
    <t>из них:</t>
  </si>
  <si>
    <t>дебиторская задолженность</t>
  </si>
  <si>
    <t>по доходам</t>
  </si>
  <si>
    <t xml:space="preserve">дебиторская задолженность </t>
  </si>
  <si>
    <t>по расходам</t>
  </si>
  <si>
    <t>Обязательства, всего</t>
  </si>
  <si>
    <t>просроченная кредиторская задолженность</t>
  </si>
  <si>
    <t>2.4   </t>
  </si>
  <si>
    <t xml:space="preserve">  Администрация МО "Намский улус" </t>
  </si>
  <si>
    <t>3.</t>
  </si>
  <si>
    <t xml:space="preserve"> Анализ существующего положения и перспектив развития учреждения</t>
  </si>
  <si>
    <t>3.1.</t>
  </si>
  <si>
    <t>3.2.     </t>
  </si>
  <si>
    <t xml:space="preserve">       </t>
  </si>
  <si>
    <t>Показатель</t>
  </si>
  <si>
    <t>201__ г.</t>
  </si>
  <si>
    <t>Плановый период</t>
  </si>
  <si>
    <t>базисный</t>
  </si>
  <si>
    <t>% изм.</t>
  </si>
  <si>
    <t>1. Объем оказываемых  муниципальных услуг, ед.  наименование услуги:</t>
  </si>
  <si>
    <t>Показатели динамики численности работников и их качественного состава</t>
  </si>
  <si>
    <t>1. Численность административно-управленческого персонала</t>
  </si>
  <si>
    <t>2. Численность основного персонала</t>
  </si>
  <si>
    <t>3. Численность вспомогательного персонала</t>
  </si>
  <si>
    <t>4. Численность рабочего персонала</t>
  </si>
  <si>
    <t>Показатели динамики доходов учреждения</t>
  </si>
  <si>
    <t xml:space="preserve">бюджетное финансирование (субсидия) </t>
  </si>
  <si>
    <t>1. Доходы учреждения</t>
  </si>
  <si>
    <t>2. Доходы учреждения в расчете на 1 услугу</t>
  </si>
  <si>
    <t>внебюджетные доходы:</t>
  </si>
  <si>
    <t xml:space="preserve">1. Доходы учреждения от платных услуг </t>
  </si>
  <si>
    <t>2. Доходы учреждения от платных услуг в расчете на 1 услугу</t>
  </si>
  <si>
    <t>3. Доходы от прочих источников (безвозмездные поступления, спонсорская помощь и др.)</t>
  </si>
  <si>
    <t>Показатели динамики оплаты труда работников учреждения</t>
  </si>
  <si>
    <t>1. Среднегодовая оплата труда работников</t>
  </si>
  <si>
    <t>2. Отношение фонда оплаты труда работников к доходам учреждения</t>
  </si>
  <si>
    <t>Показатели динамики имущества автономного учреждения</t>
  </si>
  <si>
    <t>1. Общие площади учреждения</t>
  </si>
  <si>
    <t>2. Обеспеченность площадями зданий учреждения в расчете на 1 услугу</t>
  </si>
  <si>
    <t>Показатели качества оказания услуг учреждением</t>
  </si>
  <si>
    <t>Показатели определяются на основе порядка оказания услуг:</t>
  </si>
  <si>
    <t>Характеристика оказываемых  платных услуг</t>
  </si>
  <si>
    <t>4.1.</t>
  </si>
  <si>
    <t>Описание услуг:</t>
  </si>
  <si>
    <t>№ п/п</t>
  </si>
  <si>
    <t>Наименование услуги</t>
  </si>
  <si>
    <t>Цель</t>
  </si>
  <si>
    <t>Время работы</t>
  </si>
  <si>
    <t>Периодичность</t>
  </si>
  <si>
    <t>Профильное обучение учащихся в старших классах</t>
  </si>
  <si>
    <t>Июнь</t>
  </si>
  <si>
    <t>Реализация программы по работе с одаренными детьми «Новые горизонты»,удовлетворение запросов родителей и учащихся школ социума, подготовка к ЕГЭ</t>
  </si>
  <si>
    <t>повышение квалификации, распространение опыта работы учителей.</t>
  </si>
  <si>
    <t>В течение года по графику</t>
  </si>
  <si>
    <t>Таблица 4</t>
  </si>
  <si>
    <t>Наименование услуги по видам</t>
  </si>
  <si>
    <t>1кв</t>
  </si>
  <si>
    <t xml:space="preserve">2кв </t>
  </si>
  <si>
    <t>3кв</t>
  </si>
  <si>
    <t>4кв</t>
  </si>
  <si>
    <t>2012г.</t>
  </si>
  <si>
    <t>20__</t>
  </si>
  <si>
    <t>итого план</t>
  </si>
  <si>
    <t>200_г.</t>
  </si>
  <si>
    <t>остаток средств на начало планируемого года</t>
  </si>
  <si>
    <t xml:space="preserve">Основная деятельность, </t>
  </si>
  <si>
    <t>1.1</t>
  </si>
  <si>
    <t>Бюджетное  финансирование :</t>
  </si>
  <si>
    <t>субсидий на выполнение государственного (муниципального) задания</t>
  </si>
  <si>
    <t>1.2</t>
  </si>
  <si>
    <t>1.3</t>
  </si>
  <si>
    <t>Бюджетные  инвестиции</t>
  </si>
  <si>
    <t>1.4</t>
  </si>
  <si>
    <t>1.5</t>
  </si>
  <si>
    <t>Доходы от прочих источников (безвозмездные поступления, спонсорская помощь и др.)</t>
  </si>
  <si>
    <t xml:space="preserve"> Расходы всего*</t>
  </si>
  <si>
    <t>водоснабжение</t>
  </si>
  <si>
    <t>канализация</t>
  </si>
  <si>
    <t>теплоснабжение</t>
  </si>
  <si>
    <t>электроснабжение</t>
  </si>
  <si>
    <t>замеры сопротивления</t>
  </si>
  <si>
    <t>Приобретение, обновления и обслуживания компьютерных программ</t>
  </si>
  <si>
    <t>автострахование, страхование детей</t>
  </si>
  <si>
    <t>пожарная сигнализация, видеонаблюдение</t>
  </si>
  <si>
    <t>обслуживание теплосчетчика</t>
  </si>
  <si>
    <t>поверка пожарных рукавов, эл.задвиджки</t>
  </si>
  <si>
    <t>поверка, зарядка, освидетельствование огнетушителей</t>
  </si>
  <si>
    <t>прочие налоги, пени</t>
  </si>
  <si>
    <t>приобретение оборудования и инвентаря</t>
  </si>
  <si>
    <t>приобретение медикаментов</t>
  </si>
  <si>
    <t>текущий ремонт</t>
  </si>
  <si>
    <t>приобретение канцтоваров и расходных материалов</t>
  </si>
  <si>
    <t>материальные запасы на хоз.нужды</t>
  </si>
  <si>
    <t>приобретение автозапчастей</t>
  </si>
  <si>
    <t>приобретение ГСМ</t>
  </si>
  <si>
    <t>компенсация школьного питания</t>
  </si>
  <si>
    <t>продукты питания (интернат)</t>
  </si>
  <si>
    <t xml:space="preserve"> </t>
  </si>
  <si>
    <t>Справочно:</t>
  </si>
  <si>
    <t>в тыс.руб.</t>
  </si>
  <si>
    <t>*Расшифровка расходов в таблице 4 по видам расходов уточняется  каждым учреждением в зависимости от планируемых  видов расходов.</t>
  </si>
  <si>
    <t xml:space="preserve">Руководитель учреждения: </t>
  </si>
  <si>
    <t xml:space="preserve">                                                                                                                       телефон</t>
  </si>
  <si>
    <t xml:space="preserve"> Ответственный исполнитель </t>
  </si>
  <si>
    <t xml:space="preserve">          М.П.</t>
  </si>
  <si>
    <t>6. Кириллина Светлана Васильевна — учитель русского языка и литературы</t>
  </si>
  <si>
    <t>7. Гуляева Муза Мстиславовна — учитель русского языка и  литературы</t>
  </si>
  <si>
    <t>8. Эверстова Зоя Михайловна — учитель русского языка и литературы</t>
  </si>
  <si>
    <t>9. Павлова Харитина Николаевна — учитель русского языка и литературы</t>
  </si>
  <si>
    <t>10. Рехлясова Анисия Дмитриевна — учитель русского языка и литературы</t>
  </si>
  <si>
    <t>11. Винокурова Дария Николаевна  — учитель русского языка и литературы</t>
  </si>
  <si>
    <t>13. Шадрина Изабелла Егоровна — учитель русского языка и литературы</t>
  </si>
  <si>
    <t>14. Кривошапкина Людмила Петровна — учитель русского языка и литературы</t>
  </si>
  <si>
    <t>15. Адамова Любовь Петровна — учитель английского языка</t>
  </si>
  <si>
    <t>16. Голикова Людмила Григорьевна — учитель английского языка</t>
  </si>
  <si>
    <t>17. Макарова Галина Григорьевна — учитель английского языка</t>
  </si>
  <si>
    <t>18. Гуляева Марианна Николаевна — учитель английского языка</t>
  </si>
  <si>
    <t>19. Павлова Людмила Николаевна — учитель английского языка</t>
  </si>
  <si>
    <t>20. Делахова Светлана Дмитриевна — учитель математики</t>
  </si>
  <si>
    <t>21. Сивцева Римма Октябриновна — учитель математики</t>
  </si>
  <si>
    <t>23. Баишева Альбина Николаевна — учитель математики</t>
  </si>
  <si>
    <t>22. Ядрихинская Варвара Климовна — учитель математики</t>
  </si>
  <si>
    <t>26. Баишев Павел Николаевич — учитель физики</t>
  </si>
  <si>
    <t>25. Олесов Николай Тимофеевич — учитель физики</t>
  </si>
  <si>
    <t>27. Сидоров Николай Семенович — учитель информатики</t>
  </si>
  <si>
    <t>28. Тихонов Иван Павлович — учитель информатики</t>
  </si>
  <si>
    <t>29. Кривошапкина Галина Афанасьевна  - учитель химии</t>
  </si>
  <si>
    <t>30. Попова Людмила Тихоновна — учитель биологии</t>
  </si>
  <si>
    <t>Управляющий совет - (указать состав,ФИО)</t>
  </si>
  <si>
    <t>* Психолого-, медико-, социально-педагогическое сопровождение учащихся;</t>
  </si>
  <si>
    <t>* Организация двухразового горячего питания;</t>
  </si>
  <si>
    <t xml:space="preserve">Создание благоприятных условий для круглосуточного проживания детей, способствующих умственному, эмоциональному и физическому развитию  ребенка;
</t>
  </si>
  <si>
    <t>Обеспечение охраны здоровья воспитанников;</t>
  </si>
  <si>
    <t>Обеспечение четырехразовым горячим питанием;</t>
  </si>
  <si>
    <t>Социально-педагогическое сопровождение учащихся;</t>
  </si>
  <si>
    <t>Обеспечение педагогическим и прочим персоналом интерната;</t>
  </si>
  <si>
    <t>* Обеспечение школьным интернатом:</t>
  </si>
  <si>
    <t>Материально-техническое обеспечение воспитательного процесса;</t>
  </si>
  <si>
    <t>Оснащение технологическим оборудованием, мебелью, твердым и мягким инвентарем.</t>
  </si>
  <si>
    <t>* Обучение  в очной форме детей по основным общеобразовательным программам основного общего, среднего (полного) общего образования и программам углубленного изучения отдельных предметов;</t>
  </si>
  <si>
    <t>* Организация обучения в формах экстерната, очно-заочного, самообразования и  через дистанционные формы обучения;</t>
  </si>
  <si>
    <t>* Организация занятий на дому с обучающимися, воспитанниками, имеющими ограниченные возможности здоровья;</t>
  </si>
  <si>
    <t>* Организация предпрофильной подготовки и профильного обучения обучающихся 8-9 и 10-11 классов;</t>
  </si>
  <si>
    <t>* Организация углубленного изучения отдельных предметов по физике и английскому языку;</t>
  </si>
  <si>
    <t>* Проведение государственной итоговой аттестации обучающихся 9, 11 классов с вручением аттестата об основном общем, среднем (полном) общем образовании;</t>
  </si>
  <si>
    <t>* Обеспечение педагогическим и прочим персоналом образовательного процесса;</t>
  </si>
  <si>
    <t>* Материально-техническое обеспечение образовательного процесса, в т.ч. программно-методическое обеспечение; техническое, консультационное, информационно-аналитическое сопровождение образовательного процесса в гимназии;</t>
  </si>
  <si>
    <t xml:space="preserve">*  Обеспечение бесплатного доступа к информационным образовательным ресурсам (библиотеки, медиатеки, пункты открытого доступа в Интернет);
</t>
  </si>
  <si>
    <t>* Организация отдыха оздоровления и занятости детей в каникулярное время;</t>
  </si>
  <si>
    <t>* Обеспечение безопасности жизнедеятельности учащихся;</t>
  </si>
  <si>
    <t>* Медицинское обслуживание обучающихся;</t>
  </si>
  <si>
    <t>* Проведение предметных олимпиад, конференций, соревнований, фестивалей, конкурсов и других мероприятий различного уровня;</t>
  </si>
  <si>
    <t>* по предметам углубленного 
изучения: математика, физика, английский язык.</t>
  </si>
  <si>
    <t>* репетиторство для рабочей 
молодежи, 
учащихся других школ;</t>
  </si>
  <si>
    <t>* ресурсный центр СВФУ
 для учителей и абитуриентов;</t>
  </si>
  <si>
    <t>* проведение авторских курсов 
и мастер-классов;</t>
  </si>
  <si>
    <t>* аренда помещения и имущества 
гимназии и интерната;</t>
  </si>
  <si>
    <t>* транспортные услуги, 
перевозка различных грузов и пассажиров</t>
  </si>
  <si>
    <t>* реализация печатной продукции, 
полиграфические  услуги.</t>
  </si>
  <si>
    <t>* учеба в летней школе
 филиала ФМФ «Ленский край»</t>
  </si>
  <si>
    <t>* учеба в лингвистической школе 
по английскому языку</t>
  </si>
  <si>
    <t>* организация досуга обучающихся, развитие интеллектуальных способностей обучающихся в различных объединениях, организациях дополнительного образования;</t>
  </si>
  <si>
    <t>гимназия</t>
  </si>
  <si>
    <t>Педагогический совет  - (Указать состав, ФИО)</t>
  </si>
  <si>
    <t>2. Федорова Вера Михайловна ― зам.дир.по УМР, учитель биологии</t>
  </si>
  <si>
    <t>4. Алексеева Екатерина Степановна — зам.дир.по ВР, учитель английского языка</t>
  </si>
  <si>
    <t>5. Новгородов Александр Валерьевич  - зам.дир.по ИКТ, учитель черчения</t>
  </si>
  <si>
    <t>1. Попов Валерий Николаевич – директор, руководитель музейного кружка</t>
  </si>
  <si>
    <t xml:space="preserve">Реализация общеобразовательных программ среднего (полного) общего образования </t>
  </si>
  <si>
    <t>Полнота реализации общеобразовательных программ общего образования</t>
  </si>
  <si>
    <t>Доля педагогов 1 и высшей категории, работающих в профильных классах и в классах с     углубленным изучением отдельных предметов</t>
  </si>
  <si>
    <t>Удовлетворенность родителей качеством образования</t>
  </si>
  <si>
    <t>Уровень успеваемости и качества знаний обучающихся по итогам учебного года</t>
  </si>
  <si>
    <t>Наличие призеров всероссийской олимпиады школьников на муниципальном, региональном и всероссийском этапах</t>
  </si>
  <si>
    <t xml:space="preserve">Количество учащихся,  поступивших в учреждения высшего профессионального образования </t>
  </si>
  <si>
    <t>Количество учащихся получивших по результатам ЕГЭ по русскому языку и математике свыше 70 баллов</t>
  </si>
  <si>
    <t>Удовлетворенность воспитанников и родителей условиями проживания детей</t>
  </si>
  <si>
    <t xml:space="preserve">Отсутствие обоснованных жалоб воспитанников и родителей </t>
  </si>
  <si>
    <t>По итогам внутришкольного контроля</t>
  </si>
  <si>
    <t xml:space="preserve">Ежеквартально </t>
  </si>
  <si>
    <t>Не менее 80%</t>
  </si>
  <si>
    <t>%</t>
  </si>
  <si>
    <t>По итогам мониторинга</t>
  </si>
  <si>
    <t>ежегодно</t>
  </si>
  <si>
    <t>Опрос, анкетирование родителей</t>
  </si>
  <si>
    <t>1 раз в год</t>
  </si>
  <si>
    <t>Не менее 70%</t>
  </si>
  <si>
    <t xml:space="preserve">Отчет  успеваемости по итогам учебных четвертей, года </t>
  </si>
  <si>
    <t>Ежеквартально</t>
  </si>
  <si>
    <t>Успеваемость не менее 100%, качество не менее 50%</t>
  </si>
  <si>
    <t>По итогам учебного года</t>
  </si>
  <si>
    <t>количество</t>
  </si>
  <si>
    <t>не менее 90%</t>
  </si>
  <si>
    <t>не менее 20%</t>
  </si>
  <si>
    <t>не менее 50%</t>
  </si>
  <si>
    <t>Журнал посещаемости воспитанника</t>
  </si>
  <si>
    <t>ежеквартально</t>
  </si>
  <si>
    <t>Наличие письменного заявления</t>
  </si>
  <si>
    <t>не менее 2 уч.</t>
  </si>
  <si>
    <t>Количество воспитанников, проживающих в интернате</t>
  </si>
  <si>
    <t>не более 3</t>
  </si>
  <si>
    <t xml:space="preserve"> Должность                     подпись                       ФИО</t>
  </si>
  <si>
    <t xml:space="preserve">            Ф.И.О.              </t>
  </si>
  <si>
    <t xml:space="preserve">       подпись</t>
  </si>
  <si>
    <t xml:space="preserve">                           (наименование учреждения)</t>
  </si>
  <si>
    <t>Обеспечение условий для эффективной реализации и освоения обучающимися основных обшеобразовательных программ основного общего, среднего (полного) общего образования и программ профильного обучения и углубленного изучения отдельных предметов в пределах гимназического образовательного стандарта;</t>
  </si>
  <si>
    <t>Основными задачами гимназии являются:</t>
  </si>
  <si>
    <t>* формирование общей культуры личности обучающихся на основе усвоения содержания гимназических образовательных программ, их адаптация к жизни в обществе, формирование основы для осознанного выбора и посследующего освоения вузовских образовательных программ, воспитание гражданственности и любви к Родине;</t>
  </si>
  <si>
    <t>* выявление наиболее способных и одраенных детей, создание условий для развития индивидуальных способностей каждой личности, форммрование потребностей к самообразованию и самообучению;</t>
  </si>
  <si>
    <t>* приобщение детей к общеобразовательным стандартам и к экспериментальной работе по формированию и развитию творческой образовательной среды субъектов образовательного процесса (учащихся, педагогов, родителей);</t>
  </si>
  <si>
    <t>* подготовка обучающихся к получению высшего образования, к творческому труду в различных сферах научной и практической деятельности, приобщение сельских обучающихся к политехническому и гуманитарному образованию;</t>
  </si>
  <si>
    <t>* формирование гражданских и нравственных качеств у обучающихся соответствующих общечеловеческих ценностей.</t>
  </si>
  <si>
    <t>тыс.руб., чел., кв.м., шт.</t>
  </si>
  <si>
    <t>МРИ ФНС № 5 по РС(Я) г. Якутск</t>
  </si>
  <si>
    <t>* обучение по дополнительным образовательным программам сверх часов и программ, предусмотренной учебным планом;</t>
  </si>
  <si>
    <t>* предоставление программ дополнительного образования по различным направлениям: интеллектуально-познавательное, физкультурно-оздоровительное, художественно-эстетическое, техническое, художественно-прикладное и т.д.</t>
  </si>
  <si>
    <t>Предоставление интерната</t>
  </si>
  <si>
    <t>51 уч.</t>
  </si>
  <si>
    <t xml:space="preserve"> ДОХОДЫ ВСЕГО</t>
  </si>
  <si>
    <t>2. Общее описание ситуации</t>
  </si>
  <si>
    <t xml:space="preserve">    Статус -  </t>
  </si>
  <si>
    <t>2.3.            Показатели финансового состояния учреждения на дату оставления Плана:</t>
  </si>
  <si>
    <t xml:space="preserve">     Наименование лицензирующего органа</t>
  </si>
  <si>
    <t xml:space="preserve">    Период действия -</t>
  </si>
  <si>
    <t>1.1.</t>
  </si>
  <si>
    <t>1.2.</t>
  </si>
  <si>
    <t>1.3.</t>
  </si>
  <si>
    <t xml:space="preserve">спецкурсы по предметам углубленного 
изучения
</t>
  </si>
  <si>
    <t xml:space="preserve"> летняя лингвистическая школа 
по английскому языку
</t>
  </si>
  <si>
    <t xml:space="preserve">авторские курсы 
и мастер-классы
</t>
  </si>
  <si>
    <t>периодическая подписка</t>
  </si>
  <si>
    <t>квартирные расходы при командировках</t>
  </si>
  <si>
    <t>медосмотр работников</t>
  </si>
  <si>
    <t>339 уч.</t>
  </si>
  <si>
    <t>2013 г.</t>
  </si>
  <si>
    <t>на 01.01.13г.</t>
  </si>
  <si>
    <t>На 31.12.13г.</t>
  </si>
  <si>
    <t>прочие услуги:  (226)</t>
  </si>
  <si>
    <t>Оплата содержания помещения</t>
  </si>
  <si>
    <t>прочие выплаты (метод.литература, пособия и др.)    (212)</t>
  </si>
  <si>
    <t>Проезд в отпуск</t>
  </si>
  <si>
    <t>компенсация книгоиздат. продукции</t>
  </si>
  <si>
    <t>льготы по коммунуслугам</t>
  </si>
  <si>
    <t>суточные при командировках</t>
  </si>
  <si>
    <t>Транспортные расходы при командировках (222)</t>
  </si>
  <si>
    <t xml:space="preserve">прочие услуги:  </t>
  </si>
  <si>
    <t>прочие расходы   (290)</t>
  </si>
  <si>
    <t>Увеличение стоимости МЗ (340)</t>
  </si>
  <si>
    <t>увеличение стоимости ОС  (310)</t>
  </si>
  <si>
    <t>приобретения мягкого инвентаря</t>
  </si>
  <si>
    <t>12 дней</t>
  </si>
  <si>
    <t>Математика - 1ч.     Физика  - 1ч.        Английский - 1ч.</t>
  </si>
  <si>
    <t xml:space="preserve">1 раз в 2 квартала </t>
  </si>
  <si>
    <t xml:space="preserve">Посельская Туйаара Николаевна-председатель, члены - Кривошапкина Людмила Петровна,Соловьев Леонид Андреевич, Куличкина Валентина Дмитриевна, Сивцева Римма Октябриновна, Попов Валерий Николаевич, </t>
  </si>
  <si>
    <t xml:space="preserve">    Таблица 3</t>
  </si>
  <si>
    <t xml:space="preserve">                                                                 Лицензируемый вид деятельности –  ;</t>
  </si>
  <si>
    <t>31. Трапезникова Мария Дмитриевна — учитель якутского языка и литературы</t>
  </si>
  <si>
    <t>32. Попова Аэлита Михайловна  — учитель якутского языка и литературы</t>
  </si>
  <si>
    <t>33. Васильева Александра Ионовна — учитель якутского языка и литературы</t>
  </si>
  <si>
    <t>34. Колодезникова Нюргустана Прокопьевна — учитель НКНЯ</t>
  </si>
  <si>
    <t>35. Колесова Надежда Георгиевна — учитель истории</t>
  </si>
  <si>
    <t>36. Попов Андрей Романович — учитель обществознания</t>
  </si>
  <si>
    <t>37. Овчинников Михаил Дмитриевич — учитель истории</t>
  </si>
  <si>
    <t>38.  Захаров Юлиан Петрович— учитель физкультуры</t>
  </si>
  <si>
    <t>43. Слепцов Сергей Гаврильевич — учитель технологии</t>
  </si>
  <si>
    <t>44. Бурнашева Елизавета Семеновна — учитель технологии</t>
  </si>
  <si>
    <t>45. Сивцева Нюргуяна Николаевна — руководитель вокального кружка и учитель музыки</t>
  </si>
  <si>
    <t>46. Протопопова Матрена Иннокентьевна - зав.библиотекой</t>
  </si>
  <si>
    <t>47.  Иванова Елена Семеновна— организатор детского движения</t>
  </si>
  <si>
    <t>48. Данилова Лариса Петровна — руководитель кружка «ГиД»</t>
  </si>
  <si>
    <t>49. Заровняева Евгения Евгеньевна — руководитель танцевального кружка</t>
  </si>
  <si>
    <t>50. Ядреева Марина Афанасьевна - соцпедагог</t>
  </si>
  <si>
    <t>101/4000</t>
  </si>
  <si>
    <t>102/4000</t>
  </si>
  <si>
    <t>104/4000</t>
  </si>
  <si>
    <t xml:space="preserve">услуги связи, </t>
  </si>
  <si>
    <t>Интернет</t>
  </si>
  <si>
    <t>126/4000</t>
  </si>
  <si>
    <t>110/4000</t>
  </si>
  <si>
    <t>107/4000</t>
  </si>
  <si>
    <t>109/4000</t>
  </si>
  <si>
    <t>111/4000</t>
  </si>
  <si>
    <t>137/4000</t>
  </si>
  <si>
    <t>135/4000</t>
  </si>
  <si>
    <t>143/4000</t>
  </si>
  <si>
    <t>116/4001</t>
  </si>
  <si>
    <t>123/4001</t>
  </si>
  <si>
    <t>119/4000</t>
  </si>
  <si>
    <t>117/4000</t>
  </si>
  <si>
    <t>123/4000</t>
  </si>
  <si>
    <t>123/2000</t>
  </si>
  <si>
    <t>121/4000</t>
  </si>
  <si>
    <t>120/4000</t>
  </si>
  <si>
    <t>Согласовано:                                                                                                                                                                                 Утверждаю:</t>
  </si>
  <si>
    <t xml:space="preserve">Объем публичных обязательств на 2013 год, всего </t>
  </si>
  <si>
    <t>субвенсий на выполнение государственного (муниципального) задания</t>
  </si>
  <si>
    <t>.0012</t>
  </si>
  <si>
    <t>санитарно-эпидим-кие услуги</t>
  </si>
  <si>
    <t xml:space="preserve">материальные запасы на хоз.нужды </t>
  </si>
  <si>
    <t>страх.взносы</t>
  </si>
  <si>
    <t xml:space="preserve">ФОТ (не включая страх.взносы) , </t>
  </si>
  <si>
    <t>зарплата с платных услуг</t>
  </si>
  <si>
    <t>коммун-е платежи, услуги связи:</t>
  </si>
  <si>
    <t xml:space="preserve">услуги по содержанию имущества: </t>
  </si>
  <si>
    <t xml:space="preserve">Поступление нефинансовых активов </t>
  </si>
  <si>
    <t>000/4000</t>
  </si>
  <si>
    <t>137/4001</t>
  </si>
  <si>
    <t>112/4000</t>
  </si>
  <si>
    <t>116/4000</t>
  </si>
  <si>
    <t>приобретение оборудования, мабели, автотранспорта</t>
  </si>
  <si>
    <t>приобретение стройматериалов</t>
  </si>
  <si>
    <t>106/4000</t>
  </si>
  <si>
    <r>
      <t xml:space="preserve">2.1. </t>
    </r>
    <r>
      <rPr>
        <b/>
        <sz val="10"/>
        <rFont val="Times New Roman"/>
        <family val="1"/>
      </rPr>
      <t>Цель деятельности учреждения</t>
    </r>
    <r>
      <rPr>
        <sz val="10"/>
        <rFont val="Times New Roman"/>
        <family val="1"/>
      </rPr>
      <t>:</t>
    </r>
  </si>
  <si>
    <r>
      <t xml:space="preserve">2.2. </t>
    </r>
    <r>
      <rPr>
        <b/>
        <sz val="10"/>
        <rFont val="Times New Roman"/>
        <family val="1"/>
      </rPr>
      <t>Основные виды деятельности учреждения по оказанию муниципальных услуг</t>
    </r>
    <r>
      <rPr>
        <sz val="10"/>
        <rFont val="Times New Roman"/>
        <family val="1"/>
      </rPr>
      <t>: ( перечислить)</t>
    </r>
  </si>
  <si>
    <r>
      <t xml:space="preserve">          </t>
    </r>
    <r>
      <rPr>
        <b/>
        <sz val="10"/>
        <rFont val="Times New Roman"/>
        <family val="1"/>
      </rPr>
      <t>Перечень иных видов  деятельности,  осуществляемых учреждением:</t>
    </r>
    <r>
      <rPr>
        <sz val="10"/>
        <rFont val="Times New Roman"/>
        <family val="1"/>
      </rPr>
      <t xml:space="preserve"> (перечислить)</t>
    </r>
  </si>
  <si>
    <r>
      <t xml:space="preserve">         </t>
    </r>
    <r>
      <rPr>
        <sz val="10"/>
        <color indexed="8"/>
        <rFont val="Times New Roman"/>
        <family val="1"/>
      </rPr>
      <t>Таблица 1</t>
    </r>
  </si>
  <si>
    <r>
      <t>           Структура управления</t>
    </r>
    <r>
      <rPr>
        <b/>
        <u val="single"/>
        <sz val="10"/>
        <rFont val="Times New Roman"/>
        <family val="1"/>
      </rPr>
      <t xml:space="preserve">  </t>
    </r>
  </si>
  <si>
    <r>
      <t xml:space="preserve">Учредитель   </t>
    </r>
    <r>
      <rPr>
        <u val="single"/>
        <sz val="10"/>
        <rFont val="Times New Roman"/>
        <family val="1"/>
      </rPr>
      <t xml:space="preserve">- </t>
    </r>
  </si>
  <si>
    <r>
      <t>Руководитель</t>
    </r>
    <r>
      <rPr>
        <u val="single"/>
        <sz val="10"/>
        <rFont val="Times New Roman"/>
        <family val="1"/>
      </rPr>
      <t xml:space="preserve">   -   (указать  полное ФИО)</t>
    </r>
  </si>
  <si>
    <r>
      <t>Общая   характеристика   существующего   положения   учреждения</t>
    </r>
    <r>
      <rPr>
        <sz val="10"/>
        <rFont val="Times New Roman"/>
        <family val="1"/>
      </rPr>
      <t xml:space="preserve"> (краткий финансово-хозяйственный  анализ  деятельности за предшествующий год: по численности работников,   анализ по основной деятельности  с указанием количественных и качественных показателей, объема финансирования)</t>
    </r>
  </si>
  <si>
    <r>
      <t xml:space="preserve">       </t>
    </r>
    <r>
      <rPr>
        <b/>
        <sz val="10"/>
        <rFont val="Times New Roman"/>
        <family val="1"/>
      </rPr>
      <t>Перспективы развития учреждения</t>
    </r>
    <r>
      <rPr>
        <sz val="10"/>
        <rFont val="Times New Roman"/>
        <family val="1"/>
      </rPr>
      <t xml:space="preserve"> : (краткий анализ перспективы на последующие годы  с указанием количественных и качественных показателей, объема финансирования из всех источников финансирования)</t>
    </r>
  </si>
  <si>
    <r>
      <t>4</t>
    </r>
    <r>
      <rPr>
        <b/>
        <i/>
        <sz val="10"/>
        <rFont val="Times New Roman"/>
        <family val="1"/>
      </rPr>
      <t>.</t>
    </r>
  </si>
  <si>
    <r>
      <t>Другие источники:</t>
    </r>
    <r>
      <rPr>
        <b/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поступлений от оказания учреждением, относящихся в соответствии с уставом учреждения (положением подразделения) к его основным видам деятельности, предоставление которых для физических и юридических лиц осуществляется на платной основе, а также поступлений от иной приносящей доход деятельности</t>
    </r>
  </si>
  <si>
    <r>
      <t>Остатки  средств</t>
    </r>
    <r>
      <rPr>
        <b/>
        <sz val="10"/>
        <color indexed="8"/>
        <rFont val="Times New Roman"/>
        <family val="1"/>
      </rPr>
      <t xml:space="preserve"> на конец планируемого года.</t>
    </r>
  </si>
  <si>
    <r>
      <t>:</t>
    </r>
    <r>
      <rPr>
        <u val="single"/>
        <sz val="10"/>
        <rFont val="Times New Roman"/>
        <family val="1"/>
      </rPr>
      <t xml:space="preserve"> МБОУ "Намская улусная гимназия им. Н.С. Охлопкова"</t>
    </r>
    <r>
      <rPr>
        <sz val="10"/>
        <rFont val="Times New Roman"/>
        <family val="1"/>
      </rPr>
      <t xml:space="preserve">   ______________________   /Попов В.Н./ </t>
    </r>
  </si>
  <si>
    <r>
      <t>:</t>
    </r>
    <r>
      <rPr>
        <u val="single"/>
        <sz val="10"/>
        <rFont val="Times New Roman"/>
        <family val="1"/>
      </rPr>
      <t xml:space="preserve">Гл.бухгалтер: </t>
    </r>
    <r>
      <rPr>
        <sz val="10"/>
        <rFont val="Times New Roman"/>
        <family val="1"/>
      </rPr>
      <t xml:space="preserve">  _______________________ /Кириллина М.Н./</t>
    </r>
  </si>
  <si>
    <t>на 2014 г.</t>
  </si>
  <si>
    <t>39. Мокрощупов Станислав Васильевич  — учитель физкультуры</t>
  </si>
  <si>
    <t xml:space="preserve">                                     Планируемые объемы доходов и расходов на 2014 год</t>
  </si>
  <si>
    <t>2014г.</t>
  </si>
  <si>
    <t>Финансовое состояние на 2013 год</t>
  </si>
  <si>
    <t>333 уч.</t>
  </si>
  <si>
    <t>На 31.12.14г.</t>
  </si>
  <si>
    <t>2014 г.</t>
  </si>
  <si>
    <t>на 01.01.14г.</t>
  </si>
  <si>
    <t>336 уч.</t>
  </si>
  <si>
    <t>333 уч</t>
  </si>
  <si>
    <t>1 раз в 2 квартала</t>
  </si>
  <si>
    <t>40.Орлова Саргылана Егоровна — учитель физкультуры</t>
  </si>
  <si>
    <t xml:space="preserve">41.Попов Евсей Михайлович — учитель ОБЖ, физкультуры </t>
  </si>
  <si>
    <t>24.Парыгина Лена Николаевна — учитель физики и математики</t>
  </si>
  <si>
    <t>42. Григорьев Александр Перович— руководитель кружка по волейболу</t>
  </si>
  <si>
    <t>3. Сидорова Мария Прокопьевна — учитель русского языка и литературы</t>
  </si>
  <si>
    <t>12.Бочкарева Лена Владимировна — учитель биологии</t>
  </si>
  <si>
    <t>51. Мордосов Юрий Валерьевич - руководитель кружка</t>
  </si>
  <si>
    <t>52. Максимова Кюннэй Ивановна - психолог</t>
  </si>
  <si>
    <t>53. Сокольников Владимир Дмитриевич — зав.интернатом, учитель ОБЖ</t>
  </si>
  <si>
    <t>54. Ядреева Луиза Николаевна — воспитатель интерната</t>
  </si>
  <si>
    <t>55. Григорьева Надежда Петровна — воспитатель интерната</t>
  </si>
  <si>
    <t>56. Захарова Екатерина Николаевна — воспитатель интерната</t>
  </si>
  <si>
    <t xml:space="preserve"> МБОУ "Намская улусная гимназия имени Н.С. Охлопкова" на 1 января 2014г. действует на основании Устава и лицензии серии СЯ №001169 рег-й №795 от 07 декабря 2011г.  Имеет 16 класс комплектов и 333 обучающихся.  На 1 января 2014г. имеет 112,55 штатных единиц в.ч. 50,55 педставки (учителя). Всего педработников 56. Из них высшей категории: 24 - 42,85%, 1 категории - 21 - 37,5%, 2 категории - 1 - 1,8%, соответсвует занимаемой должности - 5 - 8,9%, молодые специалисты - 5 - 8,9%. Успеваемость - 100%, качество обученности - 74,6% за 2013 уч.год. 100% поступление 59 выпускников в ВУЗы. Профильным обучением и углубленным изучением охвачены 83 уч. Уточненный План поступлений по выполнению Муниципального задания составил 73866480 руб. кассовый расход 73866480 руб. что составляет 100%. По субсидии на иные цели план поступлений 4216639,51 рублей выплачено через л/сч4216239,51 руб. остаток средств в сумме 400 рублей возвращен в местный бюджет.  Фактический расход на 1 января 2013 г.составила 76667,6 тыс. руб.  Приобретено ОС на сумму 4612120 руб. Общая балансовая стоимость Основных средств составляет 44979445 рубля.</t>
  </si>
  <si>
    <t xml:space="preserve">В 2014 г.планируется обучение 333 уч.в 16 классах-комплектах. Количество педработников - 55, вакантных мест нет. По улучшению МТБ планируется обновить классную мебель в 3-х классах,  приобрести мебель для учительской, Класс комплект по ИВТ (компьютеры), класс по технологии (домоводство), обновить проекц-ю аппаратуру в ряде классах, приобрести диванчики в каридорах.                            Провести ремонт ограждения территории школы и пришкольного опытного участка, провести в связи с 20-тилетим гимназии косметический ремонт учебного корпуса с реконструкцией рекреаций.                                                                                                                Провести капремонт мастерской (столярный, слесарный цеха), пола спортзала. Провести работы по утеплению танцевального класса и перехода.                                                                                                                                                </t>
  </si>
  <si>
    <t>Начальник МКУ "Управление образования МО "Намский улус" РС (Я)</t>
  </si>
  <si>
    <t xml:space="preserve">       Директор:  _________________Попов В.Н.</t>
  </si>
  <si>
    <t xml:space="preserve">          ______________________(Протопопов О.Н.)</t>
  </si>
  <si>
    <t xml:space="preserve">продукты питания  </t>
  </si>
  <si>
    <t>221/223</t>
  </si>
  <si>
    <t>120/2100</t>
  </si>
  <si>
    <t xml:space="preserve">уплата налогов, гос.пошлин, платежей в бюджет всех уровней </t>
  </si>
  <si>
    <t>МКУ "Управление образования" МО "Намский улус" РС (Я)</t>
  </si>
  <si>
    <t>от "___" ___________ 20__                                                                                                                                                                          от "___" ___________ 2014_ N ____</t>
  </si>
  <si>
    <t xml:space="preserve"> Директор:  _________________Попов В.Н.</t>
  </si>
  <si>
    <t>от "___" ___________ 20__                                                                                                                                            от "___" ___________ 2014_ N ____</t>
  </si>
  <si>
    <t xml:space="preserve">Объем публичных обязательств на 2014 год, всего </t>
  </si>
  <si>
    <t>приобретение оборудования,</t>
  </si>
  <si>
    <t>116/2000</t>
  </si>
  <si>
    <t>136/4000</t>
  </si>
  <si>
    <t xml:space="preserve">                                     Планируемые объемы доходов и расходов на 2015 год</t>
  </si>
  <si>
    <t>гостанд всего</t>
  </si>
  <si>
    <t>ост 45,503</t>
  </si>
  <si>
    <t xml:space="preserve"> услуги связи:</t>
  </si>
  <si>
    <t xml:space="preserve">коммун-е платежи,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</si>
</sst>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"/>
    <numFmt numFmtId="167" formatCode="0.0000"/>
    <numFmt numFmtId="168" formatCode="0.00000"/>
    <numFmt numFmtId="169" formatCode="0.000000"/>
  </numFmts>
  <fonts count="48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 Cyr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168" fontId="3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justify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2" fontId="3" fillId="0" borderId="13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 indent="4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justify"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10" fontId="6" fillId="0" borderId="10" xfId="0" applyNumberFormat="1" applyFont="1" applyBorder="1" applyAlignment="1">
      <alignment horizontal="center" vertical="top" wrapText="1"/>
    </xf>
    <xf numFmtId="9" fontId="6" fillId="0" borderId="10" xfId="0" applyNumberFormat="1" applyFont="1" applyBorder="1" applyAlignment="1">
      <alignment horizontal="center" vertical="top" wrapText="1"/>
    </xf>
    <xf numFmtId="10" fontId="6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justify"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top" wrapText="1"/>
    </xf>
    <xf numFmtId="168" fontId="3" fillId="33" borderId="10" xfId="0" applyNumberFormat="1" applyFont="1" applyFill="1" applyBorder="1" applyAlignment="1">
      <alignment horizontal="right" wrapText="1"/>
    </xf>
    <xf numFmtId="168" fontId="6" fillId="33" borderId="10" xfId="0" applyNumberFormat="1" applyFont="1" applyFill="1" applyBorder="1" applyAlignment="1">
      <alignment horizontal="right" wrapText="1"/>
    </xf>
    <xf numFmtId="49" fontId="6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168" fontId="3" fillId="33" borderId="10" xfId="0" applyNumberFormat="1" applyFont="1" applyFill="1" applyBorder="1" applyAlignment="1">
      <alignment horizontal="right" vertical="center" wrapText="1"/>
    </xf>
    <xf numFmtId="168" fontId="6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vertical="center" wrapText="1"/>
    </xf>
    <xf numFmtId="168" fontId="3" fillId="34" borderId="14" xfId="0" applyNumberFormat="1" applyFont="1" applyFill="1" applyBorder="1" applyAlignment="1">
      <alignment vertical="center" wrapText="1"/>
    </xf>
    <xf numFmtId="1" fontId="3" fillId="33" borderId="10" xfId="0" applyNumberFormat="1" applyFont="1" applyFill="1" applyBorder="1" applyAlignment="1">
      <alignment vertical="center" wrapText="1"/>
    </xf>
    <xf numFmtId="168" fontId="3" fillId="33" borderId="1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right" vertical="center" wrapText="1"/>
    </xf>
    <xf numFmtId="168" fontId="6" fillId="34" borderId="14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right" vertical="top" wrapText="1" indent="1"/>
    </xf>
    <xf numFmtId="168" fontId="3" fillId="34" borderId="14" xfId="0" applyNumberFormat="1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168" fontId="3" fillId="36" borderId="14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right" vertical="top" wrapText="1" indent="1"/>
    </xf>
    <xf numFmtId="168" fontId="3" fillId="37" borderId="14" xfId="0" applyNumberFormat="1" applyFont="1" applyFill="1" applyBorder="1" applyAlignment="1">
      <alignment vertical="top" wrapText="1"/>
    </xf>
    <xf numFmtId="168" fontId="6" fillId="37" borderId="14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11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10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center" vertical="top" wrapText="1"/>
    </xf>
    <xf numFmtId="168" fontId="0" fillId="0" borderId="0" xfId="0" applyNumberFormat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0" fontId="4" fillId="33" borderId="10" xfId="42" applyNumberFormat="1" applyFont="1" applyFill="1" applyBorder="1" applyAlignment="1" applyProtection="1">
      <alignment horizontal="center" vertical="top" wrapText="1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justify" vertical="top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" fillId="33" borderId="0" xfId="53" applyNumberFormat="1" applyFont="1" applyFill="1" applyBorder="1" applyAlignment="1">
      <alignment horizontal="left" vertical="top" wrapText="1"/>
      <protection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10" fontId="6" fillId="0" borderId="10" xfId="0" applyNumberFormat="1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38" borderId="10" xfId="0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71717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mgymn@mail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namgymn@mail.ru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amgymn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amgymn@mail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namgymn@mail.r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namgymn@mail.ru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namgymn@mail.ru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namgymn@mail.ru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namgymn@mail.ru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namgymn@mail.ru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7"/>
  <sheetViews>
    <sheetView zoomScalePageLayoutView="0" workbookViewId="0" topLeftCell="A272">
      <selection activeCell="I282" sqref="I282"/>
    </sheetView>
  </sheetViews>
  <sheetFormatPr defaultColWidth="9.00390625" defaultRowHeight="12.75"/>
  <cols>
    <col min="1" max="1" width="5.375" style="0" customWidth="1"/>
    <col min="2" max="2" width="31.125" style="0" customWidth="1"/>
    <col min="3" max="3" width="7.875" style="0" customWidth="1"/>
    <col min="4" max="4" width="9.875" style="0" customWidth="1"/>
    <col min="5" max="5" width="12.25390625" style="0" customWidth="1"/>
    <col min="6" max="6" width="11.625" style="0" customWidth="1"/>
    <col min="7" max="7" width="11.125" style="0" customWidth="1"/>
    <col min="8" max="8" width="12.75390625" style="0" customWidth="1"/>
    <col min="9" max="9" width="13.00390625" style="0" customWidth="1"/>
    <col min="10" max="10" width="10.625" style="0" customWidth="1"/>
    <col min="11" max="11" width="12.25390625" style="0" customWidth="1"/>
    <col min="12" max="12" width="9.25390625" style="0" bestFit="1" customWidth="1"/>
  </cols>
  <sheetData>
    <row r="1" spans="1:14" ht="12.75">
      <c r="A1" s="1"/>
      <c r="B1" s="5"/>
      <c r="C1" s="5"/>
      <c r="D1" s="5"/>
      <c r="E1" s="1"/>
      <c r="F1" s="1"/>
      <c r="G1" s="1"/>
      <c r="H1" s="1"/>
      <c r="I1" s="1"/>
      <c r="J1" s="1"/>
      <c r="K1" s="1"/>
      <c r="L1" s="1"/>
      <c r="M1" s="6"/>
      <c r="N1" s="6"/>
    </row>
    <row r="2" spans="1:14" ht="17.25" customHeight="1">
      <c r="A2" s="1"/>
      <c r="B2" s="92" t="s">
        <v>0</v>
      </c>
      <c r="C2" s="92"/>
      <c r="D2" s="92"/>
      <c r="E2" s="92"/>
      <c r="F2" s="92"/>
      <c r="G2" s="92"/>
      <c r="H2" s="92"/>
      <c r="I2" s="92"/>
      <c r="J2" s="92"/>
      <c r="K2" s="92"/>
      <c r="L2" s="1"/>
      <c r="M2" s="6"/>
      <c r="N2" s="6"/>
    </row>
    <row r="3" spans="1:14" ht="25.5" customHeight="1">
      <c r="A3" s="1"/>
      <c r="B3" s="93" t="s">
        <v>1</v>
      </c>
      <c r="C3" s="93"/>
      <c r="D3" s="93"/>
      <c r="E3" s="93"/>
      <c r="F3" s="93"/>
      <c r="G3" s="93"/>
      <c r="H3" s="93"/>
      <c r="I3" s="93"/>
      <c r="J3" s="93"/>
      <c r="K3" s="93"/>
      <c r="L3" s="1"/>
      <c r="M3" s="6"/>
      <c r="N3" s="6"/>
    </row>
    <row r="4" spans="1:14" ht="12.75">
      <c r="A4" s="1"/>
      <c r="B4" s="1"/>
      <c r="C4" s="1"/>
      <c r="D4" s="1"/>
      <c r="E4" s="7"/>
      <c r="F4" s="8" t="s">
        <v>397</v>
      </c>
      <c r="G4" s="1"/>
      <c r="H4" s="1"/>
      <c r="I4" s="1"/>
      <c r="J4" s="1"/>
      <c r="K4" s="1"/>
      <c r="L4" s="1"/>
      <c r="M4" s="6"/>
      <c r="N4" s="6"/>
    </row>
    <row r="5" spans="1:14" ht="12.75">
      <c r="A5" s="1"/>
      <c r="B5" s="9" t="s">
        <v>364</v>
      </c>
      <c r="C5" s="9"/>
      <c r="D5" s="9"/>
      <c r="E5" s="1"/>
      <c r="F5" s="1"/>
      <c r="G5" s="1"/>
      <c r="H5" s="1"/>
      <c r="I5" s="1"/>
      <c r="J5" s="1"/>
      <c r="K5" s="1"/>
      <c r="L5" s="1"/>
      <c r="M5" s="6"/>
      <c r="N5" s="6"/>
    </row>
    <row r="6" spans="1:14" ht="12.75">
      <c r="A6" s="1"/>
      <c r="B6" s="1" t="s">
        <v>423</v>
      </c>
      <c r="C6" s="9"/>
      <c r="D6" s="9"/>
      <c r="E6" s="1"/>
      <c r="F6" s="1"/>
      <c r="G6" s="1"/>
      <c r="H6" s="1" t="s">
        <v>424</v>
      </c>
      <c r="I6" s="1"/>
      <c r="J6" s="1"/>
      <c r="K6" s="1"/>
      <c r="L6" s="1"/>
      <c r="M6" s="6"/>
      <c r="N6" s="6"/>
    </row>
    <row r="7" spans="1:14" ht="12.75">
      <c r="A7" s="1"/>
      <c r="B7" s="1" t="s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6"/>
      <c r="N7" s="6"/>
    </row>
    <row r="8" spans="1:14" ht="12.75">
      <c r="A8" s="1"/>
      <c r="B8" s="1" t="s">
        <v>425</v>
      </c>
      <c r="C8" s="1"/>
      <c r="D8" s="1"/>
      <c r="E8" s="1"/>
      <c r="F8" s="1"/>
      <c r="G8" s="1"/>
      <c r="H8" s="1"/>
      <c r="I8" s="1"/>
      <c r="J8" s="1"/>
      <c r="K8" s="1"/>
      <c r="L8" s="1"/>
      <c r="M8" s="6"/>
      <c r="N8" s="6"/>
    </row>
    <row r="9" spans="1:14" ht="12.75">
      <c r="A9" s="1"/>
      <c r="B9" s="1" t="s">
        <v>431</v>
      </c>
      <c r="C9" s="1"/>
      <c r="D9" s="1"/>
      <c r="E9" s="1"/>
      <c r="F9" s="1"/>
      <c r="G9" s="1"/>
      <c r="H9" s="1"/>
      <c r="I9" s="1"/>
      <c r="J9" s="1"/>
      <c r="K9" s="1"/>
      <c r="L9" s="1"/>
      <c r="M9" s="6"/>
      <c r="N9" s="6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6"/>
      <c r="N10" s="6"/>
    </row>
    <row r="11" spans="1:14" ht="12.75">
      <c r="A11" s="1"/>
      <c r="B11" s="9" t="s">
        <v>3</v>
      </c>
      <c r="C11" s="9"/>
      <c r="D11" s="9"/>
      <c r="E11" s="1"/>
      <c r="F11" s="1"/>
      <c r="G11" s="1"/>
      <c r="H11" s="1"/>
      <c r="I11" s="1"/>
      <c r="J11" s="1"/>
      <c r="K11" s="1"/>
      <c r="L11" s="1"/>
      <c r="M11" s="6"/>
      <c r="N11" s="6"/>
    </row>
    <row r="12" spans="1:14" ht="12.75">
      <c r="A12" s="1"/>
      <c r="B12" s="10" t="s">
        <v>4</v>
      </c>
      <c r="C12" s="10"/>
      <c r="D12" s="10"/>
      <c r="E12" s="94" t="str">
        <f>B3</f>
        <v>Муниципальное бюджетное общеобразовательное учреждение "Намская улусная гимназия имени Н.С. Охлопкова" Муниципального образования "Намский улус" Республики Саха (Якутия).</v>
      </c>
      <c r="F12" s="94"/>
      <c r="G12" s="94"/>
      <c r="H12" s="94"/>
      <c r="I12" s="94"/>
      <c r="J12" s="94"/>
      <c r="K12" s="94"/>
      <c r="L12" s="1"/>
      <c r="M12" s="6"/>
      <c r="N12" s="6"/>
    </row>
    <row r="13" spans="1:14" ht="12.75">
      <c r="A13" s="1"/>
      <c r="B13" s="10" t="s">
        <v>5</v>
      </c>
      <c r="C13" s="10"/>
      <c r="D13" s="10"/>
      <c r="E13" s="94" t="s">
        <v>6</v>
      </c>
      <c r="F13" s="94"/>
      <c r="G13" s="94"/>
      <c r="H13" s="94"/>
      <c r="I13" s="94"/>
      <c r="J13" s="94"/>
      <c r="K13" s="94"/>
      <c r="L13" s="1"/>
      <c r="M13" s="6"/>
      <c r="N13" s="6"/>
    </row>
    <row r="14" spans="1:14" ht="12.75">
      <c r="A14" s="1"/>
      <c r="B14" s="10" t="s">
        <v>7</v>
      </c>
      <c r="C14" s="10"/>
      <c r="D14" s="10"/>
      <c r="E14" s="95">
        <v>40872</v>
      </c>
      <c r="F14" s="94"/>
      <c r="G14" s="94"/>
      <c r="H14" s="94"/>
      <c r="I14" s="94"/>
      <c r="J14" s="94"/>
      <c r="K14" s="94"/>
      <c r="L14" s="1"/>
      <c r="M14" s="6"/>
      <c r="N14" s="6"/>
    </row>
    <row r="15" spans="1:14" ht="12.75">
      <c r="A15" s="1"/>
      <c r="B15" s="10" t="s">
        <v>8</v>
      </c>
      <c r="C15" s="10"/>
      <c r="D15" s="10"/>
      <c r="E15" s="94" t="s">
        <v>284</v>
      </c>
      <c r="F15" s="94"/>
      <c r="G15" s="94"/>
      <c r="H15" s="94"/>
      <c r="I15" s="94"/>
      <c r="J15" s="94"/>
      <c r="K15" s="94"/>
      <c r="L15" s="1"/>
      <c r="M15" s="6"/>
      <c r="N15" s="6"/>
    </row>
    <row r="16" spans="1:14" ht="12.75">
      <c r="A16" s="1"/>
      <c r="B16" s="10" t="s">
        <v>9</v>
      </c>
      <c r="C16" s="10"/>
      <c r="D16" s="10"/>
      <c r="E16" s="94" t="s">
        <v>6</v>
      </c>
      <c r="F16" s="94"/>
      <c r="G16" s="94"/>
      <c r="H16" s="94"/>
      <c r="I16" s="94"/>
      <c r="J16" s="94"/>
      <c r="K16" s="94"/>
      <c r="L16" s="1"/>
      <c r="M16" s="6"/>
      <c r="N16" s="6"/>
    </row>
    <row r="17" spans="1:14" ht="12.75">
      <c r="A17" s="1"/>
      <c r="B17" s="10" t="s">
        <v>10</v>
      </c>
      <c r="C17" s="10"/>
      <c r="D17" s="10"/>
      <c r="E17" s="94">
        <v>84116241280</v>
      </c>
      <c r="F17" s="94"/>
      <c r="G17" s="94"/>
      <c r="H17" s="94"/>
      <c r="I17" s="94"/>
      <c r="J17" s="94"/>
      <c r="K17" s="94"/>
      <c r="L17" s="1"/>
      <c r="M17" s="6"/>
      <c r="N17" s="6"/>
    </row>
    <row r="18" spans="1:14" ht="12.75">
      <c r="A18" s="1"/>
      <c r="B18" s="10" t="s">
        <v>11</v>
      </c>
      <c r="C18" s="10"/>
      <c r="D18" s="10"/>
      <c r="E18" s="94">
        <v>84116241280</v>
      </c>
      <c r="F18" s="94"/>
      <c r="G18" s="94"/>
      <c r="H18" s="94"/>
      <c r="I18" s="94"/>
      <c r="J18" s="94"/>
      <c r="K18" s="94"/>
      <c r="L18" s="1"/>
      <c r="M18" s="6"/>
      <c r="N18" s="6"/>
    </row>
    <row r="19" spans="1:14" ht="12.75">
      <c r="A19" s="1"/>
      <c r="B19" s="10" t="s">
        <v>12</v>
      </c>
      <c r="C19" s="10"/>
      <c r="D19" s="10"/>
      <c r="E19" s="96" t="s">
        <v>13</v>
      </c>
      <c r="F19" s="96"/>
      <c r="G19" s="96"/>
      <c r="H19" s="96"/>
      <c r="I19" s="96"/>
      <c r="J19" s="96"/>
      <c r="K19" s="96"/>
      <c r="L19" s="1"/>
      <c r="M19" s="6"/>
      <c r="N19" s="6"/>
    </row>
    <row r="20" spans="1:14" ht="12.75">
      <c r="A20" s="1"/>
      <c r="B20" s="10" t="s">
        <v>14</v>
      </c>
      <c r="C20" s="10"/>
      <c r="D20" s="10"/>
      <c r="E20" s="94" t="s">
        <v>15</v>
      </c>
      <c r="F20" s="94"/>
      <c r="G20" s="94"/>
      <c r="H20" s="94"/>
      <c r="I20" s="94"/>
      <c r="J20" s="94"/>
      <c r="K20" s="94"/>
      <c r="L20" s="1"/>
      <c r="M20" s="6"/>
      <c r="N20" s="6"/>
    </row>
    <row r="21" spans="1:14" ht="12.75">
      <c r="A21" s="1"/>
      <c r="B21" s="10" t="s">
        <v>16</v>
      </c>
      <c r="C21" s="10"/>
      <c r="D21" s="10"/>
      <c r="E21" s="94" t="s">
        <v>17</v>
      </c>
      <c r="F21" s="94"/>
      <c r="G21" s="94"/>
      <c r="H21" s="94"/>
      <c r="I21" s="94"/>
      <c r="J21" s="94"/>
      <c r="K21" s="94"/>
      <c r="L21" s="1"/>
      <c r="M21" s="6"/>
      <c r="N21" s="6"/>
    </row>
    <row r="22" spans="1:14" ht="12.75">
      <c r="A22" s="1"/>
      <c r="B22" s="10" t="s">
        <v>18</v>
      </c>
      <c r="C22" s="10"/>
      <c r="D22" s="10"/>
      <c r="E22" s="94" t="s">
        <v>19</v>
      </c>
      <c r="F22" s="94"/>
      <c r="G22" s="94"/>
      <c r="H22" s="94"/>
      <c r="I22" s="94"/>
      <c r="J22" s="94"/>
      <c r="K22" s="94"/>
      <c r="L22" s="1"/>
      <c r="M22" s="6"/>
      <c r="N22" s="6"/>
    </row>
    <row r="23" spans="1:14" ht="12.75">
      <c r="A23" s="1"/>
      <c r="B23" s="10" t="s">
        <v>20</v>
      </c>
      <c r="C23" s="10"/>
      <c r="D23" s="10"/>
      <c r="E23" s="94" t="s">
        <v>21</v>
      </c>
      <c r="F23" s="94"/>
      <c r="G23" s="94"/>
      <c r="H23" s="94"/>
      <c r="I23" s="94"/>
      <c r="J23" s="94"/>
      <c r="K23" s="94"/>
      <c r="L23" s="1"/>
      <c r="M23" s="6"/>
      <c r="N23" s="6"/>
    </row>
    <row r="24" spans="1:14" ht="12.75">
      <c r="A24" s="1"/>
      <c r="B24" s="10" t="s">
        <v>22</v>
      </c>
      <c r="C24" s="10"/>
      <c r="D24" s="10"/>
      <c r="E24" s="94" t="s">
        <v>23</v>
      </c>
      <c r="F24" s="94"/>
      <c r="G24" s="94"/>
      <c r="H24" s="94"/>
      <c r="I24" s="94"/>
      <c r="J24" s="94"/>
      <c r="K24" s="94"/>
      <c r="L24" s="1"/>
      <c r="M24" s="6"/>
      <c r="N24" s="6"/>
    </row>
    <row r="25" spans="1:14" ht="12.75">
      <c r="A25" s="1"/>
      <c r="B25" s="10" t="s">
        <v>24</v>
      </c>
      <c r="C25" s="10"/>
      <c r="D25" s="10"/>
      <c r="E25" s="94">
        <v>23292092</v>
      </c>
      <c r="F25" s="94"/>
      <c r="G25" s="94"/>
      <c r="H25" s="94"/>
      <c r="I25" s="94"/>
      <c r="J25" s="94"/>
      <c r="K25" s="94"/>
      <c r="L25" s="1"/>
      <c r="M25" s="6"/>
      <c r="N25" s="6"/>
    </row>
    <row r="26" spans="1:14" ht="12.75">
      <c r="A26" s="1"/>
      <c r="B26" s="10" t="s">
        <v>25</v>
      </c>
      <c r="C26" s="10"/>
      <c r="D26" s="10"/>
      <c r="E26" s="94">
        <v>14</v>
      </c>
      <c r="F26" s="94"/>
      <c r="G26" s="94"/>
      <c r="H26" s="94"/>
      <c r="I26" s="94"/>
      <c r="J26" s="94"/>
      <c r="K26" s="94"/>
      <c r="L26" s="1"/>
      <c r="M26" s="6"/>
      <c r="N26" s="6"/>
    </row>
    <row r="27" spans="1:14" ht="12.75">
      <c r="A27" s="1"/>
      <c r="B27" s="10" t="s">
        <v>26</v>
      </c>
      <c r="C27" s="10"/>
      <c r="D27" s="10"/>
      <c r="E27" s="94">
        <v>98235825001</v>
      </c>
      <c r="F27" s="94"/>
      <c r="G27" s="94"/>
      <c r="H27" s="94"/>
      <c r="I27" s="94"/>
      <c r="J27" s="94"/>
      <c r="K27" s="94"/>
      <c r="L27" s="1"/>
      <c r="M27" s="6"/>
      <c r="N27" s="6"/>
    </row>
    <row r="28" spans="1:14" ht="25.5">
      <c r="A28" s="1"/>
      <c r="B28" s="10" t="s">
        <v>27</v>
      </c>
      <c r="C28" s="10"/>
      <c r="D28" s="10"/>
      <c r="E28" s="94">
        <v>72</v>
      </c>
      <c r="F28" s="94"/>
      <c r="G28" s="94"/>
      <c r="H28" s="94"/>
      <c r="I28" s="94"/>
      <c r="J28" s="94"/>
      <c r="K28" s="94"/>
      <c r="L28" s="1"/>
      <c r="M28" s="6"/>
      <c r="N28" s="6"/>
    </row>
    <row r="29" spans="1:14" ht="12.75">
      <c r="A29" s="1"/>
      <c r="B29" s="10" t="s">
        <v>28</v>
      </c>
      <c r="C29" s="10"/>
      <c r="D29" s="10"/>
      <c r="E29" s="94">
        <v>49007</v>
      </c>
      <c r="F29" s="94"/>
      <c r="G29" s="94"/>
      <c r="H29" s="94"/>
      <c r="I29" s="94"/>
      <c r="J29" s="94"/>
      <c r="K29" s="94"/>
      <c r="L29" s="1"/>
      <c r="M29" s="6"/>
      <c r="N29" s="6"/>
    </row>
    <row r="30" spans="1:14" ht="38.25">
      <c r="A30" s="1"/>
      <c r="B30" s="10" t="s">
        <v>29</v>
      </c>
      <c r="C30" s="12"/>
      <c r="D30" s="12"/>
      <c r="E30" s="97" t="s">
        <v>430</v>
      </c>
      <c r="F30" s="98"/>
      <c r="G30" s="98"/>
      <c r="H30" s="98"/>
      <c r="I30" s="98"/>
      <c r="J30" s="98"/>
      <c r="K30" s="99"/>
      <c r="L30" s="1"/>
      <c r="M30" s="6"/>
      <c r="N30" s="6"/>
    </row>
    <row r="31" spans="1:14" ht="12.75">
      <c r="A31" s="1"/>
      <c r="B31" s="10" t="s">
        <v>30</v>
      </c>
      <c r="C31" s="10"/>
      <c r="D31" s="10"/>
      <c r="E31" s="94"/>
      <c r="F31" s="94"/>
      <c r="G31" s="94"/>
      <c r="H31" s="94"/>
      <c r="I31" s="94"/>
      <c r="J31" s="94"/>
      <c r="K31" s="94"/>
      <c r="L31" s="1"/>
      <c r="M31" s="6"/>
      <c r="N31" s="6"/>
    </row>
    <row r="32" spans="1:14" ht="25.5">
      <c r="A32" s="1"/>
      <c r="B32" s="10" t="s">
        <v>31</v>
      </c>
      <c r="C32" s="10"/>
      <c r="D32" s="10"/>
      <c r="E32" s="94"/>
      <c r="F32" s="94"/>
      <c r="G32" s="94"/>
      <c r="H32" s="94"/>
      <c r="I32" s="94"/>
      <c r="J32" s="94"/>
      <c r="K32" s="94"/>
      <c r="L32" s="1"/>
      <c r="M32" s="6"/>
      <c r="N32" s="6"/>
    </row>
    <row r="33" spans="1:14" ht="51">
      <c r="A33" s="1"/>
      <c r="B33" s="10" t="s">
        <v>32</v>
      </c>
      <c r="C33" s="10"/>
      <c r="D33" s="10"/>
      <c r="E33" s="100">
        <v>2014</v>
      </c>
      <c r="F33" s="100"/>
      <c r="G33" s="100"/>
      <c r="H33" s="100"/>
      <c r="I33" s="100"/>
      <c r="J33" s="100"/>
      <c r="K33" s="100"/>
      <c r="L33" s="1"/>
      <c r="M33" s="6"/>
      <c r="N33" s="6"/>
    </row>
    <row r="34" spans="1:14" ht="76.5">
      <c r="A34" s="1"/>
      <c r="B34" s="10" t="s">
        <v>33</v>
      </c>
      <c r="C34" s="10"/>
      <c r="D34" s="10"/>
      <c r="E34" s="100" t="s">
        <v>283</v>
      </c>
      <c r="F34" s="100"/>
      <c r="G34" s="100"/>
      <c r="H34" s="100"/>
      <c r="I34" s="100"/>
      <c r="J34" s="100"/>
      <c r="K34" s="100"/>
      <c r="L34" s="1"/>
      <c r="M34" s="6"/>
      <c r="N34" s="6"/>
    </row>
    <row r="35" spans="1:14" ht="12.75">
      <c r="A35" s="1"/>
      <c r="B35" s="13"/>
      <c r="C35" s="13"/>
      <c r="D35" s="13"/>
      <c r="E35" s="1"/>
      <c r="F35" s="1"/>
      <c r="G35" s="1"/>
      <c r="H35" s="1"/>
      <c r="I35" s="1"/>
      <c r="J35" s="1"/>
      <c r="K35" s="1"/>
      <c r="L35" s="1"/>
      <c r="M35" s="6"/>
      <c r="N35" s="6"/>
    </row>
    <row r="36" spans="1:14" ht="12.75">
      <c r="A36" s="1"/>
      <c r="B36" s="9" t="s">
        <v>290</v>
      </c>
      <c r="C36" s="9"/>
      <c r="D36" s="9"/>
      <c r="E36" s="1"/>
      <c r="F36" s="1"/>
      <c r="G36" s="1"/>
      <c r="H36" s="1"/>
      <c r="I36" s="1"/>
      <c r="J36" s="1"/>
      <c r="K36" s="1"/>
      <c r="L36" s="1"/>
      <c r="M36" s="6"/>
      <c r="N36" s="6"/>
    </row>
    <row r="37" spans="1:14" ht="12.75">
      <c r="A37" s="1"/>
      <c r="B37" s="1" t="s">
        <v>383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6"/>
      <c r="N37" s="6"/>
    </row>
    <row r="38" spans="1:14" ht="12.75">
      <c r="A38" s="1"/>
      <c r="B38" s="101" t="s">
        <v>276</v>
      </c>
      <c r="C38" s="101"/>
      <c r="D38" s="101"/>
      <c r="E38" s="101"/>
      <c r="F38" s="101"/>
      <c r="G38" s="101"/>
      <c r="H38" s="101"/>
      <c r="I38" s="101"/>
      <c r="J38" s="1"/>
      <c r="K38" s="1"/>
      <c r="L38" s="1"/>
      <c r="M38" s="6"/>
      <c r="N38" s="6"/>
    </row>
    <row r="39" spans="1:14" ht="12.75">
      <c r="A39" s="1"/>
      <c r="B39" s="102" t="s">
        <v>277</v>
      </c>
      <c r="C39" s="102"/>
      <c r="D39" s="102"/>
      <c r="E39" s="102"/>
      <c r="F39" s="102"/>
      <c r="G39" s="102"/>
      <c r="H39" s="102"/>
      <c r="I39" s="102"/>
      <c r="J39" s="1"/>
      <c r="K39" s="1"/>
      <c r="L39" s="1"/>
      <c r="M39" s="6"/>
      <c r="N39" s="6"/>
    </row>
    <row r="40" spans="1:14" ht="12.75">
      <c r="A40" s="1"/>
      <c r="B40" s="103" t="s">
        <v>278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6"/>
      <c r="N40" s="6"/>
    </row>
    <row r="41" spans="1:14" ht="12.75">
      <c r="A41" s="1"/>
      <c r="B41" s="103" t="s">
        <v>279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"/>
      <c r="M41" s="6"/>
      <c r="N41" s="6"/>
    </row>
    <row r="42" spans="1:14" ht="12.75">
      <c r="A42" s="1"/>
      <c r="B42" s="103" t="s">
        <v>280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"/>
      <c r="M42" s="6"/>
      <c r="N42" s="6"/>
    </row>
    <row r="43" spans="1:14" ht="12.75">
      <c r="A43" s="1"/>
      <c r="B43" s="103" t="s">
        <v>281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"/>
      <c r="M43" s="6"/>
      <c r="N43" s="6"/>
    </row>
    <row r="44" spans="1:14" ht="12.75">
      <c r="A44" s="1"/>
      <c r="B44" s="103" t="s">
        <v>282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"/>
      <c r="M44" s="6"/>
      <c r="N44" s="6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6"/>
      <c r="N45" s="6"/>
    </row>
    <row r="46" spans="1:14" ht="12.75">
      <c r="A46" s="1"/>
      <c r="B46" s="1" t="s">
        <v>384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6"/>
      <c r="N46" s="6"/>
    </row>
    <row r="47" spans="1:14" ht="12.75">
      <c r="A47" s="1"/>
      <c r="B47" s="103" t="s">
        <v>210</v>
      </c>
      <c r="C47" s="103"/>
      <c r="D47" s="103"/>
      <c r="E47" s="103"/>
      <c r="F47" s="103"/>
      <c r="G47" s="103"/>
      <c r="H47" s="103"/>
      <c r="I47" s="1"/>
      <c r="J47" s="1"/>
      <c r="K47" s="1"/>
      <c r="L47" s="1"/>
      <c r="M47" s="6"/>
      <c r="N47" s="6"/>
    </row>
    <row r="48" spans="1:14" ht="12.75">
      <c r="A48" s="1"/>
      <c r="B48" s="1" t="s">
        <v>211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6"/>
      <c r="N48" s="6"/>
    </row>
    <row r="49" spans="1:14" ht="12.75">
      <c r="A49" s="1"/>
      <c r="B49" s="1" t="s">
        <v>212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6"/>
      <c r="N49" s="6"/>
    </row>
    <row r="50" spans="1:14" ht="12.75">
      <c r="A50" s="1"/>
      <c r="B50" s="1" t="s">
        <v>213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6"/>
      <c r="N50" s="6"/>
    </row>
    <row r="51" spans="1:14" ht="12.75">
      <c r="A51" s="1"/>
      <c r="B51" s="1" t="s">
        <v>214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6"/>
      <c r="N51" s="6"/>
    </row>
    <row r="52" spans="1:14" ht="12.75">
      <c r="A52" s="1"/>
      <c r="B52" s="1" t="s">
        <v>215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6"/>
      <c r="N52" s="6"/>
    </row>
    <row r="53" spans="1:14" ht="12.75">
      <c r="A53" s="1"/>
      <c r="B53" s="1" t="s">
        <v>200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6"/>
      <c r="N53" s="6"/>
    </row>
    <row r="54" spans="1:14" ht="12.75">
      <c r="A54" s="1"/>
      <c r="B54" s="1" t="s">
        <v>201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6"/>
      <c r="N54" s="6"/>
    </row>
    <row r="55" spans="1:14" ht="12.75">
      <c r="A55" s="1"/>
      <c r="B55" s="1" t="s">
        <v>216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6"/>
      <c r="N55" s="6"/>
    </row>
    <row r="56" spans="1:14" ht="12.75">
      <c r="A56" s="1"/>
      <c r="B56" s="1" t="s">
        <v>219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6"/>
      <c r="N56" s="6"/>
    </row>
    <row r="57" spans="1:14" ht="12.75">
      <c r="A57" s="1"/>
      <c r="B57" s="104" t="s">
        <v>217</v>
      </c>
      <c r="C57" s="104"/>
      <c r="D57" s="104"/>
      <c r="E57" s="104"/>
      <c r="F57" s="104"/>
      <c r="G57" s="104"/>
      <c r="H57" s="104"/>
      <c r="I57" s="1"/>
      <c r="J57" s="1"/>
      <c r="K57" s="1"/>
      <c r="L57" s="1"/>
      <c r="M57" s="6"/>
      <c r="N57" s="6"/>
    </row>
    <row r="58" spans="1:14" ht="12.75">
      <c r="A58" s="1"/>
      <c r="B58" s="1" t="s">
        <v>222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6"/>
      <c r="N58" s="6"/>
    </row>
    <row r="59" spans="1:14" ht="12.75">
      <c r="A59" s="1"/>
      <c r="B59" s="1" t="s">
        <v>221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6"/>
      <c r="N59" s="6"/>
    </row>
    <row r="60" spans="1:14" ht="12.75">
      <c r="A60" s="1"/>
      <c r="B60" s="1" t="s">
        <v>220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6"/>
      <c r="N60" s="6"/>
    </row>
    <row r="61" spans="1:14" ht="12.75">
      <c r="A61" s="1"/>
      <c r="B61" s="103" t="s">
        <v>218</v>
      </c>
      <c r="C61" s="103"/>
      <c r="D61" s="103"/>
      <c r="E61" s="103"/>
      <c r="F61" s="103"/>
      <c r="G61" s="103"/>
      <c r="H61" s="103"/>
      <c r="I61" s="103"/>
      <c r="J61" s="1"/>
      <c r="K61" s="1"/>
      <c r="L61" s="1"/>
      <c r="M61" s="6"/>
      <c r="N61" s="6"/>
    </row>
    <row r="62" spans="1:14" ht="12.75">
      <c r="A62" s="1"/>
      <c r="B62" s="1" t="s">
        <v>207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6"/>
      <c r="N62" s="6"/>
    </row>
    <row r="63" spans="1:14" ht="12.75">
      <c r="A63" s="1"/>
      <c r="B63" s="103" t="s">
        <v>202</v>
      </c>
      <c r="C63" s="103"/>
      <c r="D63" s="103"/>
      <c r="E63" s="103"/>
      <c r="F63" s="103"/>
      <c r="G63" s="103"/>
      <c r="H63" s="103"/>
      <c r="I63" s="1"/>
      <c r="J63" s="1"/>
      <c r="K63" s="1"/>
      <c r="L63" s="1"/>
      <c r="M63" s="6"/>
      <c r="N63" s="6"/>
    </row>
    <row r="64" spans="1:14" ht="12.75">
      <c r="A64" s="1"/>
      <c r="B64" s="1" t="s">
        <v>203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6"/>
      <c r="N64" s="6"/>
    </row>
    <row r="65" spans="1:14" ht="12.75">
      <c r="A65" s="1"/>
      <c r="B65" s="1" t="s">
        <v>204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6"/>
      <c r="N65" s="6"/>
    </row>
    <row r="66" spans="1:14" ht="12.75">
      <c r="A66" s="1"/>
      <c r="B66" s="1" t="s">
        <v>205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6"/>
      <c r="N66" s="6"/>
    </row>
    <row r="67" spans="1:14" ht="12.75">
      <c r="A67" s="1"/>
      <c r="B67" s="1" t="s">
        <v>206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6"/>
      <c r="N67" s="6"/>
    </row>
    <row r="68" spans="1:14" ht="12.75">
      <c r="A68" s="1"/>
      <c r="B68" s="1" t="s">
        <v>208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6"/>
      <c r="N68" s="6"/>
    </row>
    <row r="69" spans="1:14" ht="12.75">
      <c r="A69" s="1"/>
      <c r="B69" s="1" t="s">
        <v>209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6"/>
      <c r="N69" s="6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6"/>
      <c r="N70" s="6"/>
    </row>
    <row r="71" spans="1:14" ht="12.75">
      <c r="A71" s="1"/>
      <c r="B71" s="105" t="s">
        <v>385</v>
      </c>
      <c r="C71" s="105"/>
      <c r="D71" s="105"/>
      <c r="E71" s="105"/>
      <c r="F71" s="105"/>
      <c r="G71" s="105"/>
      <c r="H71" s="105"/>
      <c r="I71" s="105"/>
      <c r="J71" s="105"/>
      <c r="K71" s="105"/>
      <c r="L71" s="1"/>
      <c r="M71" s="6"/>
      <c r="N71" s="6"/>
    </row>
    <row r="72" spans="1:14" ht="12.75">
      <c r="A72" s="1"/>
      <c r="B72" s="106" t="s">
        <v>286</v>
      </c>
      <c r="C72" s="106"/>
      <c r="D72" s="106"/>
      <c r="E72" s="106"/>
      <c r="F72" s="106"/>
      <c r="G72" s="106"/>
      <c r="H72" s="106"/>
      <c r="I72" s="14"/>
      <c r="J72" s="14"/>
      <c r="K72" s="14"/>
      <c r="L72" s="1"/>
      <c r="M72" s="6"/>
      <c r="N72" s="6"/>
    </row>
    <row r="73" spans="1:14" ht="12.75">
      <c r="A73" s="1"/>
      <c r="B73" s="106" t="s">
        <v>285</v>
      </c>
      <c r="C73" s="106"/>
      <c r="D73" s="106"/>
      <c r="E73" s="106"/>
      <c r="F73" s="106"/>
      <c r="G73" s="106"/>
      <c r="H73" s="106"/>
      <c r="I73" s="14"/>
      <c r="J73" s="14"/>
      <c r="K73" s="14"/>
      <c r="L73" s="1"/>
      <c r="M73" s="6"/>
      <c r="N73" s="6"/>
    </row>
    <row r="74" spans="1:14" ht="12.75">
      <c r="A74" s="1"/>
      <c r="B74" s="107" t="s">
        <v>223</v>
      </c>
      <c r="C74" s="107"/>
      <c r="D74" s="107"/>
      <c r="E74" s="107"/>
      <c r="F74" s="107"/>
      <c r="G74" s="107"/>
      <c r="H74" s="15"/>
      <c r="I74" s="14"/>
      <c r="J74" s="14"/>
      <c r="K74" s="14"/>
      <c r="L74" s="1"/>
      <c r="M74" s="6"/>
      <c r="N74" s="6"/>
    </row>
    <row r="75" spans="1:14" ht="12.75">
      <c r="A75" s="1"/>
      <c r="B75" s="107" t="s">
        <v>224</v>
      </c>
      <c r="C75" s="107"/>
      <c r="D75" s="107"/>
      <c r="E75" s="107"/>
      <c r="F75" s="107"/>
      <c r="G75" s="107"/>
      <c r="H75" s="15"/>
      <c r="I75" s="14"/>
      <c r="J75" s="14"/>
      <c r="K75" s="14"/>
      <c r="L75" s="1"/>
      <c r="M75" s="6"/>
      <c r="N75" s="6"/>
    </row>
    <row r="76" spans="1:14" ht="12.75">
      <c r="A76" s="1"/>
      <c r="B76" s="107" t="s">
        <v>230</v>
      </c>
      <c r="C76" s="107"/>
      <c r="D76" s="107"/>
      <c r="E76" s="107"/>
      <c r="F76" s="107"/>
      <c r="G76" s="107"/>
      <c r="H76" s="15"/>
      <c r="I76" s="14"/>
      <c r="J76" s="14"/>
      <c r="K76" s="14"/>
      <c r="L76" s="1"/>
      <c r="M76" s="6"/>
      <c r="N76" s="6"/>
    </row>
    <row r="77" spans="1:14" ht="12.75">
      <c r="A77" s="1"/>
      <c r="B77" s="107" t="s">
        <v>231</v>
      </c>
      <c r="C77" s="107"/>
      <c r="D77" s="107"/>
      <c r="E77" s="107"/>
      <c r="F77" s="107"/>
      <c r="G77" s="107"/>
      <c r="H77" s="15"/>
      <c r="I77" s="14"/>
      <c r="J77" s="14"/>
      <c r="K77" s="14"/>
      <c r="L77" s="1"/>
      <c r="M77" s="6"/>
      <c r="N77" s="6"/>
    </row>
    <row r="78" spans="1:14" ht="12.75">
      <c r="A78" s="1"/>
      <c r="B78" s="106" t="s">
        <v>232</v>
      </c>
      <c r="C78" s="106"/>
      <c r="D78" s="106"/>
      <c r="E78" s="106"/>
      <c r="F78" s="106"/>
      <c r="G78" s="106"/>
      <c r="H78" s="15"/>
      <c r="I78" s="14"/>
      <c r="J78" s="14"/>
      <c r="K78" s="14"/>
      <c r="L78" s="1"/>
      <c r="M78" s="6"/>
      <c r="N78" s="6"/>
    </row>
    <row r="79" spans="1:14" ht="12.75">
      <c r="A79" s="1"/>
      <c r="B79" s="107" t="s">
        <v>225</v>
      </c>
      <c r="C79" s="107"/>
      <c r="D79" s="107"/>
      <c r="E79" s="107"/>
      <c r="F79" s="107"/>
      <c r="G79" s="107"/>
      <c r="H79" s="15"/>
      <c r="I79" s="14"/>
      <c r="J79" s="14"/>
      <c r="K79" s="14"/>
      <c r="L79" s="1"/>
      <c r="M79" s="6"/>
      <c r="N79" s="6"/>
    </row>
    <row r="80" spans="1:14" ht="12.75">
      <c r="A80" s="1"/>
      <c r="B80" s="107" t="s">
        <v>226</v>
      </c>
      <c r="C80" s="107"/>
      <c r="D80" s="107"/>
      <c r="E80" s="107"/>
      <c r="F80" s="107"/>
      <c r="G80" s="107"/>
      <c r="H80" s="15"/>
      <c r="I80" s="14"/>
      <c r="J80" s="14"/>
      <c r="K80" s="14"/>
      <c r="L80" s="1"/>
      <c r="M80" s="6"/>
      <c r="N80" s="6"/>
    </row>
    <row r="81" spans="1:14" ht="12.75">
      <c r="A81" s="1"/>
      <c r="B81" s="107" t="s">
        <v>227</v>
      </c>
      <c r="C81" s="107"/>
      <c r="D81" s="107"/>
      <c r="E81" s="107"/>
      <c r="F81" s="107"/>
      <c r="G81" s="107"/>
      <c r="H81" s="15"/>
      <c r="I81" s="14"/>
      <c r="J81" s="14"/>
      <c r="K81" s="14"/>
      <c r="L81" s="1"/>
      <c r="M81" s="6"/>
      <c r="N81" s="6"/>
    </row>
    <row r="82" spans="1:14" ht="12.75">
      <c r="A82" s="1"/>
      <c r="B82" s="107" t="s">
        <v>228</v>
      </c>
      <c r="C82" s="107"/>
      <c r="D82" s="107"/>
      <c r="E82" s="107"/>
      <c r="F82" s="107"/>
      <c r="G82" s="107"/>
      <c r="H82" s="15"/>
      <c r="I82" s="14"/>
      <c r="J82" s="14"/>
      <c r="K82" s="14"/>
      <c r="L82" s="1"/>
      <c r="M82" s="6"/>
      <c r="N82" s="6"/>
    </row>
    <row r="83" spans="1:14" ht="12.75">
      <c r="A83" s="1"/>
      <c r="B83" s="107" t="s">
        <v>229</v>
      </c>
      <c r="C83" s="107"/>
      <c r="D83" s="107"/>
      <c r="E83" s="107"/>
      <c r="F83" s="107"/>
      <c r="G83" s="107"/>
      <c r="H83" s="15"/>
      <c r="I83" s="14"/>
      <c r="J83" s="14"/>
      <c r="K83" s="14"/>
      <c r="L83" s="1"/>
      <c r="M83" s="6"/>
      <c r="N83" s="6"/>
    </row>
    <row r="84" spans="1:14" ht="12.75">
      <c r="A84" s="16" t="s">
        <v>34</v>
      </c>
      <c r="B84" s="108" t="s">
        <v>35</v>
      </c>
      <c r="C84" s="108"/>
      <c r="D84" s="108"/>
      <c r="E84" s="108"/>
      <c r="F84" s="108"/>
      <c r="G84" s="108"/>
      <c r="H84" s="108"/>
      <c r="I84" s="108"/>
      <c r="J84" s="108"/>
      <c r="K84" s="108"/>
      <c r="L84" s="1"/>
      <c r="M84" s="6"/>
      <c r="N84" s="6"/>
    </row>
    <row r="85" spans="1:14" ht="25.5">
      <c r="A85" s="1"/>
      <c r="B85" s="17" t="s">
        <v>293</v>
      </c>
      <c r="C85" s="17"/>
      <c r="D85" s="17"/>
      <c r="E85" s="18" t="s">
        <v>36</v>
      </c>
      <c r="F85" s="1"/>
      <c r="G85" s="1"/>
      <c r="H85" s="1"/>
      <c r="I85" s="1"/>
      <c r="J85" s="1"/>
      <c r="K85" s="1"/>
      <c r="L85" s="1"/>
      <c r="M85" s="6"/>
      <c r="N85" s="6"/>
    </row>
    <row r="86" spans="1:14" ht="38.25">
      <c r="A86" s="1"/>
      <c r="B86" s="16" t="s">
        <v>326</v>
      </c>
      <c r="C86" s="16"/>
      <c r="D86" s="16"/>
      <c r="E86" s="1" t="s">
        <v>37</v>
      </c>
      <c r="F86" s="1"/>
      <c r="G86" s="1"/>
      <c r="H86" s="1"/>
      <c r="I86" s="1"/>
      <c r="J86" s="1"/>
      <c r="K86" s="1"/>
      <c r="L86" s="1"/>
      <c r="M86" s="6"/>
      <c r="N86" s="6"/>
    </row>
    <row r="87" spans="1:14" ht="12.75">
      <c r="A87" s="1"/>
      <c r="B87" s="16"/>
      <c r="C87" s="16"/>
      <c r="D87" s="16"/>
      <c r="E87" s="1" t="s">
        <v>38</v>
      </c>
      <c r="F87" s="1"/>
      <c r="G87" s="1"/>
      <c r="H87" s="1"/>
      <c r="I87" s="1"/>
      <c r="J87" s="1"/>
      <c r="K87" s="1"/>
      <c r="L87" s="1"/>
      <c r="M87" s="6"/>
      <c r="N87" s="6"/>
    </row>
    <row r="88" spans="1:14" ht="12.75">
      <c r="A88" s="1"/>
      <c r="B88" s="16" t="s">
        <v>39</v>
      </c>
      <c r="C88" s="16"/>
      <c r="D88" s="16"/>
      <c r="E88" s="1" t="s">
        <v>40</v>
      </c>
      <c r="F88" s="1"/>
      <c r="G88" s="1"/>
      <c r="H88" s="1"/>
      <c r="I88" s="1"/>
      <c r="J88" s="1"/>
      <c r="K88" s="1"/>
      <c r="L88" s="1"/>
      <c r="M88" s="6"/>
      <c r="N88" s="6"/>
    </row>
    <row r="89" spans="1:14" ht="12.75">
      <c r="A89" s="1"/>
      <c r="B89" s="16" t="s">
        <v>294</v>
      </c>
      <c r="C89" s="16"/>
      <c r="D89" s="16"/>
      <c r="E89" s="1" t="s">
        <v>41</v>
      </c>
      <c r="F89" s="1"/>
      <c r="G89" s="1"/>
      <c r="H89" s="1"/>
      <c r="I89" s="1"/>
      <c r="J89" s="1"/>
      <c r="K89" s="1"/>
      <c r="L89" s="1"/>
      <c r="M89" s="6"/>
      <c r="N89" s="6"/>
    </row>
    <row r="90" spans="1:14" ht="12.75">
      <c r="A90" s="1"/>
      <c r="B90" s="16" t="s">
        <v>291</v>
      </c>
      <c r="C90" s="16"/>
      <c r="D90" s="16"/>
      <c r="E90" s="1" t="s">
        <v>233</v>
      </c>
      <c r="F90" s="1"/>
      <c r="G90" s="1"/>
      <c r="H90" s="1"/>
      <c r="I90" s="1"/>
      <c r="J90" s="1"/>
      <c r="K90" s="1"/>
      <c r="L90" s="1"/>
      <c r="M90" s="6"/>
      <c r="N90" s="6"/>
    </row>
    <row r="91" spans="1:14" ht="12.75">
      <c r="A91" s="1"/>
      <c r="B91" s="109" t="s">
        <v>292</v>
      </c>
      <c r="C91" s="109"/>
      <c r="D91" s="109"/>
      <c r="E91" s="109"/>
      <c r="F91" s="109"/>
      <c r="G91" s="109"/>
      <c r="H91" s="1"/>
      <c r="I91" s="1"/>
      <c r="J91" s="1"/>
      <c r="K91" s="1"/>
      <c r="L91" s="1"/>
      <c r="M91" s="6"/>
      <c r="N91" s="6"/>
    </row>
    <row r="92" spans="1:14" ht="51">
      <c r="A92" s="1"/>
      <c r="B92" s="19" t="s">
        <v>42</v>
      </c>
      <c r="C92" s="110">
        <v>28062.7</v>
      </c>
      <c r="D92" s="111"/>
      <c r="E92" s="112"/>
      <c r="F92" s="1"/>
      <c r="G92" s="1"/>
      <c r="H92" s="1"/>
      <c r="I92" s="1"/>
      <c r="J92" s="1"/>
      <c r="K92" s="1"/>
      <c r="L92" s="1"/>
      <c r="M92" s="6"/>
      <c r="N92" s="6"/>
    </row>
    <row r="93" spans="1:14" ht="51">
      <c r="A93" s="1"/>
      <c r="B93" s="19" t="s">
        <v>43</v>
      </c>
      <c r="C93" s="110">
        <v>44979.4</v>
      </c>
      <c r="D93" s="111"/>
      <c r="E93" s="112"/>
      <c r="F93" s="1"/>
      <c r="G93" s="1"/>
      <c r="H93" s="1"/>
      <c r="I93" s="1"/>
      <c r="J93" s="1"/>
      <c r="K93" s="1"/>
      <c r="L93" s="1"/>
      <c r="M93" s="6"/>
      <c r="N93" s="6"/>
    </row>
    <row r="94" spans="1:14" ht="52.5" customHeight="1">
      <c r="A94" s="1"/>
      <c r="B94" s="19" t="s">
        <v>44</v>
      </c>
      <c r="C94" s="113"/>
      <c r="D94" s="114"/>
      <c r="E94" s="115"/>
      <c r="F94" s="1"/>
      <c r="G94" s="1"/>
      <c r="H94" s="1"/>
      <c r="I94" s="1"/>
      <c r="J94" s="1"/>
      <c r="K94" s="1"/>
      <c r="L94" s="1"/>
      <c r="M94" s="6"/>
      <c r="N94" s="6"/>
    </row>
    <row r="95" spans="1:14" ht="54" customHeight="1">
      <c r="A95" s="1"/>
      <c r="B95" s="19" t="s">
        <v>45</v>
      </c>
      <c r="C95" s="113"/>
      <c r="D95" s="114"/>
      <c r="E95" s="115"/>
      <c r="F95" s="1"/>
      <c r="G95" s="1"/>
      <c r="H95" s="1"/>
      <c r="I95" s="1"/>
      <c r="J95" s="1"/>
      <c r="K95" s="1"/>
      <c r="L95" s="1"/>
      <c r="M95" s="6"/>
      <c r="N95" s="6"/>
    </row>
    <row r="96" spans="1:14" ht="41.25" customHeight="1">
      <c r="A96" s="1"/>
      <c r="B96" s="19" t="s">
        <v>46</v>
      </c>
      <c r="C96" s="110">
        <v>16916.7</v>
      </c>
      <c r="D96" s="111"/>
      <c r="E96" s="112"/>
      <c r="F96" s="1"/>
      <c r="G96" s="1"/>
      <c r="H96" s="1"/>
      <c r="I96" s="1"/>
      <c r="J96" s="1"/>
      <c r="K96" s="1"/>
      <c r="L96" s="1"/>
      <c r="M96" s="6"/>
      <c r="N96" s="6"/>
    </row>
    <row r="97" spans="1:14" ht="38.25">
      <c r="A97" s="1"/>
      <c r="B97" s="19" t="s">
        <v>47</v>
      </c>
      <c r="C97" s="110">
        <v>10182</v>
      </c>
      <c r="D97" s="111"/>
      <c r="E97" s="112"/>
      <c r="F97" s="1"/>
      <c r="G97" s="1"/>
      <c r="H97" s="1"/>
      <c r="I97" s="1"/>
      <c r="J97" s="1"/>
      <c r="K97" s="1"/>
      <c r="L97" s="1"/>
      <c r="M97" s="6"/>
      <c r="N97" s="6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6"/>
      <c r="N98" s="6"/>
    </row>
    <row r="99" spans="1:14" ht="12.75">
      <c r="A99" s="1"/>
      <c r="B99" s="8" t="s">
        <v>401</v>
      </c>
      <c r="C99" s="8"/>
      <c r="D99" s="8"/>
      <c r="E99" s="1"/>
      <c r="F99" s="1"/>
      <c r="G99" s="1"/>
      <c r="H99" s="1"/>
      <c r="I99" s="1"/>
      <c r="J99" s="1"/>
      <c r="K99" s="1"/>
      <c r="L99" s="1"/>
      <c r="M99" s="6"/>
      <c r="N99" s="6"/>
    </row>
    <row r="100" spans="1:14" ht="12.75">
      <c r="A100" s="1"/>
      <c r="B100" s="20"/>
      <c r="C100" s="20"/>
      <c r="D100" s="20"/>
      <c r="E100" s="1"/>
      <c r="F100" s="1"/>
      <c r="G100" s="21" t="s">
        <v>386</v>
      </c>
      <c r="H100" s="1"/>
      <c r="I100" s="1"/>
      <c r="J100" s="1"/>
      <c r="K100" s="1"/>
      <c r="L100" s="1"/>
      <c r="M100" s="6"/>
      <c r="N100" s="6"/>
    </row>
    <row r="101" spans="1:14" ht="38.25">
      <c r="A101" s="22" t="s">
        <v>48</v>
      </c>
      <c r="B101" s="23" t="s">
        <v>49</v>
      </c>
      <c r="C101" s="23" t="s">
        <v>50</v>
      </c>
      <c r="D101" s="23" t="s">
        <v>51</v>
      </c>
      <c r="E101" s="23" t="s">
        <v>52</v>
      </c>
      <c r="F101" s="24"/>
      <c r="G101" s="25"/>
      <c r="H101" s="1"/>
      <c r="I101" s="1"/>
      <c r="J101" s="1"/>
      <c r="K101" s="1"/>
      <c r="L101" s="1"/>
      <c r="M101" s="6"/>
      <c r="N101" s="6"/>
    </row>
    <row r="102" spans="1:14" ht="12.75">
      <c r="A102" s="23">
        <v>1</v>
      </c>
      <c r="B102" s="23">
        <v>2</v>
      </c>
      <c r="C102" s="23">
        <v>3</v>
      </c>
      <c r="D102" s="23">
        <v>4</v>
      </c>
      <c r="E102" s="23">
        <v>5</v>
      </c>
      <c r="F102" s="24"/>
      <c r="G102" s="25"/>
      <c r="H102" s="1"/>
      <c r="I102" s="1"/>
      <c r="J102" s="1"/>
      <c r="K102" s="1"/>
      <c r="L102" s="1"/>
      <c r="M102" s="6"/>
      <c r="N102" s="6"/>
    </row>
    <row r="103" spans="1:14" ht="38.25">
      <c r="A103" s="22">
        <v>1</v>
      </c>
      <c r="B103" s="22" t="s">
        <v>53</v>
      </c>
      <c r="C103" s="22" t="s">
        <v>54</v>
      </c>
      <c r="D103" s="22">
        <v>41656.1</v>
      </c>
      <c r="E103" s="22">
        <v>44979.4</v>
      </c>
      <c r="F103" s="26"/>
      <c r="G103" s="27"/>
      <c r="H103" s="1"/>
      <c r="I103" s="1"/>
      <c r="J103" s="1"/>
      <c r="K103" s="1"/>
      <c r="L103" s="1"/>
      <c r="M103" s="6"/>
      <c r="N103" s="6"/>
    </row>
    <row r="104" spans="1:14" ht="12.75">
      <c r="A104" s="22"/>
      <c r="B104" s="22" t="s">
        <v>55</v>
      </c>
      <c r="C104" s="22"/>
      <c r="D104" s="22"/>
      <c r="E104" s="22"/>
      <c r="F104" s="26"/>
      <c r="G104" s="27"/>
      <c r="H104" s="1"/>
      <c r="I104" s="1"/>
      <c r="J104" s="1"/>
      <c r="K104" s="1"/>
      <c r="L104" s="1"/>
      <c r="M104" s="6"/>
      <c r="N104" s="6"/>
    </row>
    <row r="105" spans="1:14" ht="25.5">
      <c r="A105" s="22"/>
      <c r="B105" s="22" t="s">
        <v>56</v>
      </c>
      <c r="C105" s="22" t="s">
        <v>54</v>
      </c>
      <c r="D105" s="22">
        <v>28062.7</v>
      </c>
      <c r="E105" s="22">
        <v>28062.7</v>
      </c>
      <c r="F105" s="26"/>
      <c r="G105" s="27"/>
      <c r="H105" s="1"/>
      <c r="I105" s="1"/>
      <c r="J105" s="1"/>
      <c r="K105" s="1"/>
      <c r="L105" s="1"/>
      <c r="M105" s="6"/>
      <c r="N105" s="6"/>
    </row>
    <row r="106" spans="1:14" ht="25.5">
      <c r="A106" s="22"/>
      <c r="B106" s="22" t="s">
        <v>57</v>
      </c>
      <c r="C106" s="22" t="s">
        <v>54</v>
      </c>
      <c r="D106" s="22">
        <v>7456.5</v>
      </c>
      <c r="E106" s="22">
        <v>10182</v>
      </c>
      <c r="F106" s="26"/>
      <c r="G106" s="27"/>
      <c r="H106" s="1"/>
      <c r="I106" s="1"/>
      <c r="J106" s="1"/>
      <c r="K106" s="1"/>
      <c r="L106" s="1"/>
      <c r="M106" s="6"/>
      <c r="N106" s="6"/>
    </row>
    <row r="107" spans="1:14" ht="38.25">
      <c r="A107" s="22">
        <v>2</v>
      </c>
      <c r="B107" s="22" t="s">
        <v>58</v>
      </c>
      <c r="C107" s="22" t="s">
        <v>54</v>
      </c>
      <c r="D107" s="22">
        <v>19649.5</v>
      </c>
      <c r="E107" s="22">
        <v>19734.4</v>
      </c>
      <c r="F107" s="26"/>
      <c r="G107" s="27"/>
      <c r="H107" s="1"/>
      <c r="I107" s="1"/>
      <c r="J107" s="1"/>
      <c r="K107" s="1"/>
      <c r="L107" s="1"/>
      <c r="M107" s="6"/>
      <c r="N107" s="6"/>
    </row>
    <row r="108" spans="1:14" ht="12.75">
      <c r="A108" s="22"/>
      <c r="B108" s="22" t="s">
        <v>55</v>
      </c>
      <c r="C108" s="22"/>
      <c r="D108" s="22"/>
      <c r="E108" s="22"/>
      <c r="F108" s="26"/>
      <c r="G108" s="27"/>
      <c r="H108" s="1"/>
      <c r="I108" s="1"/>
      <c r="J108" s="1"/>
      <c r="K108" s="1"/>
      <c r="L108" s="1"/>
      <c r="M108" s="6"/>
      <c r="N108" s="6"/>
    </row>
    <row r="109" spans="1:14" ht="25.5">
      <c r="A109" s="22"/>
      <c r="B109" s="22" t="s">
        <v>59</v>
      </c>
      <c r="C109" s="22" t="s">
        <v>54</v>
      </c>
      <c r="D109" s="22">
        <v>17800.8</v>
      </c>
      <c r="E109" s="22">
        <v>16364.3</v>
      </c>
      <c r="F109" s="26"/>
      <c r="G109" s="27"/>
      <c r="H109" s="1"/>
      <c r="I109" s="1"/>
      <c r="J109" s="1"/>
      <c r="K109" s="1"/>
      <c r="L109" s="1"/>
      <c r="M109" s="6"/>
      <c r="N109" s="6"/>
    </row>
    <row r="110" spans="1:14" ht="25.5">
      <c r="A110" s="22"/>
      <c r="B110" s="22" t="s">
        <v>60</v>
      </c>
      <c r="C110" s="22" t="s">
        <v>54</v>
      </c>
      <c r="D110" s="22">
        <v>1651.7</v>
      </c>
      <c r="E110" s="22">
        <v>23821.8</v>
      </c>
      <c r="F110" s="26"/>
      <c r="G110" s="27"/>
      <c r="H110" s="1"/>
      <c r="I110" s="1"/>
      <c r="J110" s="1"/>
      <c r="K110" s="1"/>
      <c r="L110" s="1"/>
      <c r="M110" s="6"/>
      <c r="N110" s="6"/>
    </row>
    <row r="111" spans="1:14" ht="39.75" customHeight="1">
      <c r="A111" s="22">
        <v>3</v>
      </c>
      <c r="B111" s="22" t="s">
        <v>61</v>
      </c>
      <c r="C111" s="22" t="s">
        <v>62</v>
      </c>
      <c r="D111" s="22">
        <v>6</v>
      </c>
      <c r="E111" s="22">
        <v>6</v>
      </c>
      <c r="F111" s="26"/>
      <c r="G111" s="27"/>
      <c r="H111" s="1"/>
      <c r="I111" s="1"/>
      <c r="J111" s="1"/>
      <c r="K111" s="1"/>
      <c r="L111" s="1"/>
      <c r="M111" s="6"/>
      <c r="N111" s="6"/>
    </row>
    <row r="112" spans="1:14" ht="12.75">
      <c r="A112" s="22"/>
      <c r="B112" s="22" t="s">
        <v>55</v>
      </c>
      <c r="C112" s="22"/>
      <c r="D112" s="22"/>
      <c r="E112" s="22"/>
      <c r="F112" s="26"/>
      <c r="G112" s="27"/>
      <c r="H112" s="1"/>
      <c r="I112" s="1"/>
      <c r="J112" s="1"/>
      <c r="K112" s="1"/>
      <c r="L112" s="1"/>
      <c r="M112" s="6"/>
      <c r="N112" s="6"/>
    </row>
    <row r="113" spans="1:14" ht="12.75">
      <c r="A113" s="22"/>
      <c r="B113" s="22" t="s">
        <v>63</v>
      </c>
      <c r="C113" s="22" t="s">
        <v>62</v>
      </c>
      <c r="D113" s="22">
        <v>2</v>
      </c>
      <c r="E113" s="22">
        <v>2</v>
      </c>
      <c r="F113" s="26"/>
      <c r="G113" s="27"/>
      <c r="H113" s="1"/>
      <c r="I113" s="1"/>
      <c r="J113" s="1"/>
      <c r="K113" s="1"/>
      <c r="L113" s="1"/>
      <c r="M113" s="6"/>
      <c r="N113" s="6"/>
    </row>
    <row r="114" spans="1:14" ht="12.75">
      <c r="A114" s="22"/>
      <c r="B114" s="22" t="s">
        <v>64</v>
      </c>
      <c r="C114" s="22" t="s">
        <v>62</v>
      </c>
      <c r="D114" s="22">
        <v>4</v>
      </c>
      <c r="E114" s="22">
        <v>4</v>
      </c>
      <c r="F114" s="26"/>
      <c r="G114" s="27"/>
      <c r="H114" s="1"/>
      <c r="I114" s="1"/>
      <c r="J114" s="1"/>
      <c r="K114" s="1"/>
      <c r="L114" s="1"/>
      <c r="M114" s="6"/>
      <c r="N114" s="6"/>
    </row>
    <row r="115" spans="1:14" ht="12.75">
      <c r="A115" s="22"/>
      <c r="B115" s="22" t="s">
        <v>65</v>
      </c>
      <c r="C115" s="22" t="s">
        <v>62</v>
      </c>
      <c r="D115" s="22"/>
      <c r="E115" s="22"/>
      <c r="F115" s="26"/>
      <c r="G115" s="27"/>
      <c r="H115" s="1"/>
      <c r="I115" s="1"/>
      <c r="J115" s="1"/>
      <c r="K115" s="1"/>
      <c r="L115" s="1"/>
      <c r="M115" s="6"/>
      <c r="N115" s="6"/>
    </row>
    <row r="116" spans="1:14" ht="51">
      <c r="A116" s="22">
        <v>4</v>
      </c>
      <c r="B116" s="22" t="s">
        <v>66</v>
      </c>
      <c r="C116" s="22" t="s">
        <v>67</v>
      </c>
      <c r="D116" s="22">
        <v>3392.2</v>
      </c>
      <c r="E116" s="22">
        <v>3392.2</v>
      </c>
      <c r="F116" s="26"/>
      <c r="G116" s="27"/>
      <c r="H116" s="1"/>
      <c r="I116" s="1"/>
      <c r="J116" s="1"/>
      <c r="K116" s="1"/>
      <c r="L116" s="1"/>
      <c r="M116" s="6"/>
      <c r="N116" s="6"/>
    </row>
    <row r="117" spans="1:14" ht="12.75">
      <c r="A117" s="22"/>
      <c r="B117" s="22" t="s">
        <v>55</v>
      </c>
      <c r="C117" s="22"/>
      <c r="D117" s="22"/>
      <c r="E117" s="22"/>
      <c r="F117" s="26"/>
      <c r="G117" s="27"/>
      <c r="H117" s="1"/>
      <c r="I117" s="1"/>
      <c r="J117" s="1"/>
      <c r="K117" s="1"/>
      <c r="L117" s="1"/>
      <c r="M117" s="6"/>
      <c r="N117" s="6"/>
    </row>
    <row r="118" spans="1:14" ht="38.25">
      <c r="A118" s="22"/>
      <c r="B118" s="22" t="s">
        <v>68</v>
      </c>
      <c r="C118" s="22" t="s">
        <v>67</v>
      </c>
      <c r="D118" s="22"/>
      <c r="E118" s="22"/>
      <c r="F118" s="26"/>
      <c r="G118" s="27"/>
      <c r="H118" s="1"/>
      <c r="I118" s="1"/>
      <c r="J118" s="1"/>
      <c r="K118" s="1"/>
      <c r="L118" s="1"/>
      <c r="M118" s="6"/>
      <c r="N118" s="6"/>
    </row>
    <row r="119" spans="1:14" ht="51">
      <c r="A119" s="22"/>
      <c r="B119" s="22" t="s">
        <v>69</v>
      </c>
      <c r="C119" s="22" t="s">
        <v>67</v>
      </c>
      <c r="D119" s="22">
        <v>3392.2</v>
      </c>
      <c r="E119" s="22">
        <v>3392.2</v>
      </c>
      <c r="F119" s="26"/>
      <c r="G119" s="27"/>
      <c r="H119" s="1"/>
      <c r="I119" s="1"/>
      <c r="J119" s="1"/>
      <c r="K119" s="1"/>
      <c r="L119" s="1"/>
      <c r="M119" s="6"/>
      <c r="N119" s="6"/>
    </row>
    <row r="120" spans="1:14" ht="16.5" customHeight="1">
      <c r="A120" s="22">
        <v>5</v>
      </c>
      <c r="B120" s="28" t="s">
        <v>70</v>
      </c>
      <c r="C120" s="22" t="s">
        <v>54</v>
      </c>
      <c r="D120" s="22"/>
      <c r="E120" s="22"/>
      <c r="F120" s="26"/>
      <c r="G120" s="27"/>
      <c r="H120" s="1"/>
      <c r="I120" s="1"/>
      <c r="J120" s="1"/>
      <c r="K120" s="1"/>
      <c r="L120" s="1"/>
      <c r="M120" s="6"/>
      <c r="N120" s="6"/>
    </row>
    <row r="121" spans="1:14" ht="12.75">
      <c r="A121" s="22"/>
      <c r="B121" s="28" t="s">
        <v>71</v>
      </c>
      <c r="C121" s="22"/>
      <c r="D121" s="22"/>
      <c r="E121" s="29"/>
      <c r="F121" s="26"/>
      <c r="G121" s="27"/>
      <c r="H121" s="1"/>
      <c r="I121" s="1"/>
      <c r="J121" s="1"/>
      <c r="K121" s="1"/>
      <c r="L121" s="1"/>
      <c r="M121" s="6"/>
      <c r="N121" s="6"/>
    </row>
    <row r="122" spans="1:14" ht="15" customHeight="1">
      <c r="A122" s="22"/>
      <c r="B122" s="28" t="s">
        <v>72</v>
      </c>
      <c r="C122" s="22" t="s">
        <v>54</v>
      </c>
      <c r="D122" s="26"/>
      <c r="E122" s="26"/>
      <c r="F122" s="26"/>
      <c r="G122" s="90"/>
      <c r="H122" s="1"/>
      <c r="I122" s="1"/>
      <c r="J122" s="1"/>
      <c r="K122" s="1"/>
      <c r="L122" s="1"/>
      <c r="M122" s="6"/>
      <c r="N122" s="6"/>
    </row>
    <row r="123" spans="1:14" ht="12.75">
      <c r="A123" s="22"/>
      <c r="B123" s="28" t="s">
        <v>73</v>
      </c>
      <c r="C123" s="22"/>
      <c r="D123" s="26"/>
      <c r="E123" s="26"/>
      <c r="F123" s="26"/>
      <c r="G123" s="90"/>
      <c r="H123" s="1"/>
      <c r="I123" s="1"/>
      <c r="J123" s="1"/>
      <c r="K123" s="1"/>
      <c r="L123" s="1"/>
      <c r="M123" s="6"/>
      <c r="N123" s="6"/>
    </row>
    <row r="124" spans="1:14" ht="17.25" customHeight="1">
      <c r="A124" s="22"/>
      <c r="B124" s="28" t="s">
        <v>74</v>
      </c>
      <c r="C124" s="22" t="s">
        <v>54</v>
      </c>
      <c r="D124" s="26">
        <v>1006.4</v>
      </c>
      <c r="E124" s="26"/>
      <c r="F124" s="26"/>
      <c r="G124" s="90"/>
      <c r="H124" s="1"/>
      <c r="I124" s="1"/>
      <c r="J124" s="1"/>
      <c r="K124" s="1"/>
      <c r="L124" s="1"/>
      <c r="M124" s="6"/>
      <c r="N124" s="6"/>
    </row>
    <row r="125" spans="1:14" ht="12.75">
      <c r="A125" s="22"/>
      <c r="B125" s="28" t="s">
        <v>75</v>
      </c>
      <c r="C125" s="30"/>
      <c r="D125" s="26"/>
      <c r="E125" s="26"/>
      <c r="F125" s="26"/>
      <c r="G125" s="90"/>
      <c r="H125" s="1"/>
      <c r="I125" s="1"/>
      <c r="J125" s="1"/>
      <c r="K125" s="1"/>
      <c r="L125" s="1"/>
      <c r="M125" s="6"/>
      <c r="N125" s="6"/>
    </row>
    <row r="126" spans="1:14" ht="17.25" customHeight="1">
      <c r="A126" s="22"/>
      <c r="B126" s="28" t="s">
        <v>76</v>
      </c>
      <c r="C126" s="22" t="s">
        <v>54</v>
      </c>
      <c r="D126" s="22">
        <v>355</v>
      </c>
      <c r="E126" s="31"/>
      <c r="F126" s="26"/>
      <c r="G126" s="27"/>
      <c r="H126" s="1"/>
      <c r="I126" s="1"/>
      <c r="J126" s="1"/>
      <c r="K126" s="1"/>
      <c r="L126" s="1"/>
      <c r="M126" s="6"/>
      <c r="N126" s="6"/>
    </row>
    <row r="127" spans="1:14" ht="12.75">
      <c r="A127" s="22"/>
      <c r="B127" s="28" t="s">
        <v>71</v>
      </c>
      <c r="C127" s="22"/>
      <c r="D127" s="22"/>
      <c r="E127" s="22"/>
      <c r="F127" s="26"/>
      <c r="G127" s="27"/>
      <c r="H127" s="1"/>
      <c r="I127" s="1"/>
      <c r="J127" s="1"/>
      <c r="K127" s="1"/>
      <c r="L127" s="1"/>
      <c r="M127" s="6"/>
      <c r="N127" s="6"/>
    </row>
    <row r="128" spans="1:14" ht="25.5">
      <c r="A128" s="22"/>
      <c r="B128" s="32" t="s">
        <v>77</v>
      </c>
      <c r="C128" s="22" t="s">
        <v>54</v>
      </c>
      <c r="D128" s="22"/>
      <c r="E128" s="22"/>
      <c r="F128" s="26"/>
      <c r="G128" s="27"/>
      <c r="H128" s="1"/>
      <c r="I128" s="1"/>
      <c r="J128" s="1"/>
      <c r="K128" s="1"/>
      <c r="L128" s="1"/>
      <c r="M128" s="6"/>
      <c r="N128" s="6"/>
    </row>
    <row r="129" spans="1:14" ht="12.75">
      <c r="A129" s="22"/>
      <c r="B129" s="22"/>
      <c r="C129" s="22"/>
      <c r="D129" s="22"/>
      <c r="E129" s="22"/>
      <c r="F129" s="26"/>
      <c r="G129" s="27"/>
      <c r="H129" s="1"/>
      <c r="I129" s="1"/>
      <c r="J129" s="1"/>
      <c r="K129" s="1"/>
      <c r="L129" s="1"/>
      <c r="M129" s="6"/>
      <c r="N129" s="6"/>
    </row>
    <row r="130" spans="1:14" ht="12.75">
      <c r="A130" s="1"/>
      <c r="B130" s="16"/>
      <c r="C130" s="16"/>
      <c r="D130" s="16"/>
      <c r="E130" s="1"/>
      <c r="F130" s="1"/>
      <c r="G130" s="1"/>
      <c r="H130" s="1"/>
      <c r="I130" s="1"/>
      <c r="J130" s="1"/>
      <c r="K130" s="1"/>
      <c r="L130" s="1"/>
      <c r="M130" s="6"/>
      <c r="N130" s="6"/>
    </row>
    <row r="131" spans="1:14" ht="12.75">
      <c r="A131" s="1" t="s">
        <v>78</v>
      </c>
      <c r="B131" s="33" t="s">
        <v>387</v>
      </c>
      <c r="C131" s="33"/>
      <c r="D131" s="33"/>
      <c r="E131" s="1"/>
      <c r="F131" s="1"/>
      <c r="G131" s="1"/>
      <c r="H131" s="1"/>
      <c r="I131" s="1"/>
      <c r="J131" s="1"/>
      <c r="K131" s="1"/>
      <c r="L131" s="1"/>
      <c r="M131" s="6"/>
      <c r="N131" s="6"/>
    </row>
    <row r="132" spans="1:14" ht="12.75">
      <c r="A132" s="1"/>
      <c r="B132" s="34" t="s">
        <v>388</v>
      </c>
      <c r="C132" s="34"/>
      <c r="D132" s="34"/>
      <c r="E132" s="1" t="s">
        <v>79</v>
      </c>
      <c r="F132" s="1"/>
      <c r="G132" s="1"/>
      <c r="H132" s="1"/>
      <c r="I132" s="1"/>
      <c r="J132" s="1"/>
      <c r="K132" s="1"/>
      <c r="L132" s="1"/>
      <c r="M132" s="6"/>
      <c r="N132" s="6"/>
    </row>
    <row r="133" spans="1:14" ht="12.75">
      <c r="A133" s="1"/>
      <c r="B133" s="116" t="s">
        <v>389</v>
      </c>
      <c r="C133" s="116"/>
      <c r="D133" s="35"/>
      <c r="E133" s="36" t="s">
        <v>15</v>
      </c>
      <c r="F133" s="1"/>
      <c r="G133" s="1"/>
      <c r="H133" s="1"/>
      <c r="I133" s="1"/>
      <c r="J133" s="1"/>
      <c r="K133" s="1"/>
      <c r="L133" s="1"/>
      <c r="M133" s="6"/>
      <c r="N133" s="6"/>
    </row>
    <row r="134" spans="1:14" ht="12.75">
      <c r="A134" s="1"/>
      <c r="B134" s="116" t="s">
        <v>199</v>
      </c>
      <c r="C134" s="116"/>
      <c r="D134" s="35"/>
      <c r="E134" s="91" t="s">
        <v>324</v>
      </c>
      <c r="F134" s="91"/>
      <c r="G134" s="91"/>
      <c r="H134" s="91"/>
      <c r="I134" s="1"/>
      <c r="J134" s="1"/>
      <c r="K134" s="1"/>
      <c r="L134" s="1"/>
      <c r="M134" s="6"/>
      <c r="N134" s="6"/>
    </row>
    <row r="135" spans="1:14" ht="42.75" customHeight="1">
      <c r="A135" s="1"/>
      <c r="B135" s="34"/>
      <c r="C135" s="34"/>
      <c r="D135" s="34"/>
      <c r="E135" s="91"/>
      <c r="F135" s="91"/>
      <c r="G135" s="91"/>
      <c r="H135" s="91"/>
      <c r="I135" s="1"/>
      <c r="J135" s="1"/>
      <c r="K135" s="1"/>
      <c r="L135" s="1"/>
      <c r="M135" s="6"/>
      <c r="N135" s="6"/>
    </row>
    <row r="136" spans="1:14" ht="12.75">
      <c r="A136" s="1"/>
      <c r="B136" s="117" t="s">
        <v>234</v>
      </c>
      <c r="C136" s="117"/>
      <c r="D136" s="37"/>
      <c r="E136" s="91"/>
      <c r="F136" s="91"/>
      <c r="G136" s="91"/>
      <c r="H136" s="91"/>
      <c r="I136" s="1"/>
      <c r="J136" s="1"/>
      <c r="K136" s="1"/>
      <c r="L136" s="1"/>
      <c r="M136" s="6"/>
      <c r="N136" s="6"/>
    </row>
    <row r="137" spans="1:14" ht="12.75">
      <c r="A137" s="1"/>
      <c r="B137" s="117"/>
      <c r="C137" s="117"/>
      <c r="D137" s="37"/>
      <c r="E137" s="91" t="s">
        <v>238</v>
      </c>
      <c r="F137" s="91"/>
      <c r="G137" s="91"/>
      <c r="H137" s="91"/>
      <c r="I137" s="1"/>
      <c r="J137" s="1"/>
      <c r="K137" s="1"/>
      <c r="L137" s="1"/>
      <c r="M137" s="6"/>
      <c r="N137" s="6"/>
    </row>
    <row r="138" spans="1:14" ht="12.75">
      <c r="A138" s="1"/>
      <c r="B138" s="35"/>
      <c r="C138" s="35"/>
      <c r="D138" s="35"/>
      <c r="E138" s="91" t="s">
        <v>235</v>
      </c>
      <c r="F138" s="91"/>
      <c r="G138" s="91"/>
      <c r="H138" s="91"/>
      <c r="I138" s="1"/>
      <c r="J138" s="1"/>
      <c r="K138" s="1"/>
      <c r="L138" s="1"/>
      <c r="M138" s="6"/>
      <c r="N138" s="6"/>
    </row>
    <row r="139" spans="1:14" ht="12.75" customHeight="1">
      <c r="A139" s="1"/>
      <c r="B139" s="35"/>
      <c r="C139" s="35"/>
      <c r="D139" s="35"/>
      <c r="E139" s="91" t="s">
        <v>413</v>
      </c>
      <c r="F139" s="91"/>
      <c r="G139" s="91"/>
      <c r="H139" s="91"/>
      <c r="I139" s="1"/>
      <c r="J139" s="1"/>
      <c r="K139" s="1"/>
      <c r="L139" s="1"/>
      <c r="M139" s="6"/>
      <c r="N139" s="6"/>
    </row>
    <row r="140" spans="1:14" ht="12.75">
      <c r="A140" s="1"/>
      <c r="B140" s="35"/>
      <c r="C140" s="35"/>
      <c r="D140" s="35"/>
      <c r="E140" s="91" t="s">
        <v>236</v>
      </c>
      <c r="F140" s="91"/>
      <c r="G140" s="91"/>
      <c r="H140" s="91"/>
      <c r="I140" s="1"/>
      <c r="J140" s="1"/>
      <c r="K140" s="1"/>
      <c r="L140" s="1"/>
      <c r="M140" s="6"/>
      <c r="N140" s="6"/>
    </row>
    <row r="141" spans="1:14" ht="12.75">
      <c r="A141" s="1"/>
      <c r="B141" s="35"/>
      <c r="C141" s="35"/>
      <c r="D141" s="35"/>
      <c r="E141" s="91" t="s">
        <v>237</v>
      </c>
      <c r="F141" s="91"/>
      <c r="G141" s="91"/>
      <c r="H141" s="91"/>
      <c r="I141" s="1"/>
      <c r="J141" s="1"/>
      <c r="K141" s="1"/>
      <c r="L141" s="1"/>
      <c r="M141" s="6"/>
      <c r="N141" s="6"/>
    </row>
    <row r="142" spans="1:14" ht="12.75">
      <c r="A142" s="1"/>
      <c r="B142" s="35"/>
      <c r="C142" s="35"/>
      <c r="D142" s="35"/>
      <c r="E142" s="91" t="s">
        <v>176</v>
      </c>
      <c r="F142" s="91"/>
      <c r="G142" s="91"/>
      <c r="H142" s="91"/>
      <c r="I142" s="1"/>
      <c r="J142" s="1"/>
      <c r="K142" s="1"/>
      <c r="L142" s="1"/>
      <c r="M142" s="6"/>
      <c r="N142" s="6"/>
    </row>
    <row r="143" spans="1:14" ht="12.75">
      <c r="A143" s="1"/>
      <c r="B143" s="35"/>
      <c r="C143" s="35"/>
      <c r="D143" s="35"/>
      <c r="E143" s="91" t="s">
        <v>177</v>
      </c>
      <c r="F143" s="91"/>
      <c r="G143" s="91"/>
      <c r="H143" s="91"/>
      <c r="I143" s="1"/>
      <c r="J143" s="1"/>
      <c r="K143" s="1"/>
      <c r="L143" s="1"/>
      <c r="M143" s="6"/>
      <c r="N143" s="6"/>
    </row>
    <row r="144" spans="1:14" ht="12.75">
      <c r="A144" s="1"/>
      <c r="B144" s="35"/>
      <c r="C144" s="35"/>
      <c r="D144" s="35"/>
      <c r="E144" s="91" t="s">
        <v>178</v>
      </c>
      <c r="F144" s="91"/>
      <c r="G144" s="91"/>
      <c r="H144" s="91"/>
      <c r="I144" s="1"/>
      <c r="J144" s="1"/>
      <c r="K144" s="1"/>
      <c r="L144" s="1"/>
      <c r="M144" s="6"/>
      <c r="N144" s="6"/>
    </row>
    <row r="145" spans="1:14" ht="12.75">
      <c r="A145" s="1"/>
      <c r="B145" s="35"/>
      <c r="C145" s="35"/>
      <c r="D145" s="35"/>
      <c r="E145" s="91" t="s">
        <v>179</v>
      </c>
      <c r="F145" s="91"/>
      <c r="G145" s="91"/>
      <c r="H145" s="91"/>
      <c r="I145" s="1"/>
      <c r="J145" s="1"/>
      <c r="K145" s="1"/>
      <c r="L145" s="1"/>
      <c r="M145" s="6"/>
      <c r="N145" s="6"/>
    </row>
    <row r="146" spans="1:14" ht="12.75">
      <c r="A146" s="1"/>
      <c r="B146" s="35"/>
      <c r="C146" s="35"/>
      <c r="D146" s="35"/>
      <c r="E146" s="91" t="s">
        <v>180</v>
      </c>
      <c r="F146" s="91"/>
      <c r="G146" s="91"/>
      <c r="H146" s="91"/>
      <c r="I146" s="1"/>
      <c r="J146" s="1"/>
      <c r="K146" s="1"/>
      <c r="L146" s="1"/>
      <c r="M146" s="6"/>
      <c r="N146" s="6"/>
    </row>
    <row r="147" spans="1:14" ht="12.75">
      <c r="A147" s="1"/>
      <c r="B147" s="35"/>
      <c r="C147" s="35"/>
      <c r="D147" s="35"/>
      <c r="E147" s="91" t="s">
        <v>181</v>
      </c>
      <c r="F147" s="91"/>
      <c r="G147" s="91"/>
      <c r="H147" s="91"/>
      <c r="I147" s="1"/>
      <c r="J147" s="1"/>
      <c r="K147" s="1"/>
      <c r="L147" s="1"/>
      <c r="M147" s="6"/>
      <c r="N147" s="6"/>
    </row>
    <row r="148" spans="1:14" ht="12.75">
      <c r="A148" s="1"/>
      <c r="B148" s="35"/>
      <c r="C148" s="35"/>
      <c r="D148" s="35"/>
      <c r="E148" s="91" t="s">
        <v>414</v>
      </c>
      <c r="F148" s="91"/>
      <c r="G148" s="91"/>
      <c r="H148" s="91"/>
      <c r="I148" s="1"/>
      <c r="J148" s="1"/>
      <c r="K148" s="1"/>
      <c r="L148" s="1"/>
      <c r="M148" s="6"/>
      <c r="N148" s="6"/>
    </row>
    <row r="149" spans="1:14" ht="12.75">
      <c r="A149" s="1"/>
      <c r="B149" s="35"/>
      <c r="C149" s="35"/>
      <c r="D149" s="35"/>
      <c r="E149" s="91" t="s">
        <v>182</v>
      </c>
      <c r="F149" s="91"/>
      <c r="G149" s="91"/>
      <c r="H149" s="91"/>
      <c r="I149" s="1"/>
      <c r="J149" s="1"/>
      <c r="K149" s="1"/>
      <c r="L149" s="1"/>
      <c r="M149" s="6"/>
      <c r="N149" s="6"/>
    </row>
    <row r="150" spans="1:14" ht="12.75">
      <c r="A150" s="1"/>
      <c r="B150" s="35"/>
      <c r="C150" s="35"/>
      <c r="D150" s="35"/>
      <c r="E150" s="91" t="s">
        <v>183</v>
      </c>
      <c r="F150" s="91"/>
      <c r="G150" s="91"/>
      <c r="H150" s="91"/>
      <c r="I150" s="1"/>
      <c r="J150" s="1"/>
      <c r="K150" s="1"/>
      <c r="L150" s="1"/>
      <c r="M150" s="6"/>
      <c r="N150" s="6"/>
    </row>
    <row r="151" spans="1:14" ht="12.75">
      <c r="A151" s="1"/>
      <c r="B151" s="35"/>
      <c r="C151" s="35"/>
      <c r="D151" s="35"/>
      <c r="E151" s="91" t="s">
        <v>184</v>
      </c>
      <c r="F151" s="91"/>
      <c r="G151" s="91"/>
      <c r="H151" s="91"/>
      <c r="I151" s="1"/>
      <c r="J151" s="1"/>
      <c r="K151" s="1"/>
      <c r="L151" s="1"/>
      <c r="M151" s="6"/>
      <c r="N151" s="6"/>
    </row>
    <row r="152" spans="1:14" ht="12.75">
      <c r="A152" s="1"/>
      <c r="B152" s="35"/>
      <c r="C152" s="35"/>
      <c r="D152" s="35"/>
      <c r="E152" s="91" t="s">
        <v>185</v>
      </c>
      <c r="F152" s="91"/>
      <c r="G152" s="91"/>
      <c r="H152" s="91"/>
      <c r="I152" s="1"/>
      <c r="J152" s="1"/>
      <c r="K152" s="1"/>
      <c r="L152" s="1"/>
      <c r="M152" s="6"/>
      <c r="N152" s="6"/>
    </row>
    <row r="153" spans="1:14" ht="12.75">
      <c r="A153" s="1"/>
      <c r="B153" s="35"/>
      <c r="C153" s="35"/>
      <c r="D153" s="35"/>
      <c r="E153" s="91" t="s">
        <v>186</v>
      </c>
      <c r="F153" s="91"/>
      <c r="G153" s="91"/>
      <c r="H153" s="91"/>
      <c r="I153" s="1"/>
      <c r="J153" s="1"/>
      <c r="K153" s="1"/>
      <c r="L153" s="1"/>
      <c r="M153" s="6"/>
      <c r="N153" s="6"/>
    </row>
    <row r="154" spans="1:14" ht="12.75">
      <c r="A154" s="1"/>
      <c r="B154" s="35"/>
      <c r="C154" s="35"/>
      <c r="D154" s="35"/>
      <c r="E154" s="91" t="s">
        <v>187</v>
      </c>
      <c r="F154" s="91"/>
      <c r="G154" s="91"/>
      <c r="H154" s="91"/>
      <c r="I154" s="1"/>
      <c r="J154" s="1"/>
      <c r="K154" s="1"/>
      <c r="L154" s="1"/>
      <c r="M154" s="6"/>
      <c r="N154" s="6"/>
    </row>
    <row r="155" spans="1:14" ht="12.75">
      <c r="A155" s="1"/>
      <c r="B155" s="35"/>
      <c r="C155" s="35"/>
      <c r="D155" s="35"/>
      <c r="E155" s="91" t="s">
        <v>188</v>
      </c>
      <c r="F155" s="91"/>
      <c r="G155" s="91"/>
      <c r="H155" s="91"/>
      <c r="I155" s="1"/>
      <c r="J155" s="1"/>
      <c r="K155" s="1"/>
      <c r="L155" s="1"/>
      <c r="M155" s="6"/>
      <c r="N155" s="6"/>
    </row>
    <row r="156" spans="1:14" ht="12.75" customHeight="1">
      <c r="A156" s="1"/>
      <c r="B156" s="35"/>
      <c r="C156" s="35"/>
      <c r="D156" s="35"/>
      <c r="E156" s="90" t="s">
        <v>189</v>
      </c>
      <c r="F156" s="90"/>
      <c r="G156" s="90"/>
      <c r="H156" s="90"/>
      <c r="I156" s="1"/>
      <c r="J156" s="1"/>
      <c r="K156" s="1"/>
      <c r="L156" s="1"/>
      <c r="M156" s="6"/>
      <c r="N156" s="6"/>
    </row>
    <row r="157" spans="1:14" ht="12.75" customHeight="1">
      <c r="A157" s="1"/>
      <c r="B157" s="35"/>
      <c r="C157" s="35"/>
      <c r="D157" s="35"/>
      <c r="E157" s="90" t="s">
        <v>190</v>
      </c>
      <c r="F157" s="90"/>
      <c r="G157" s="90"/>
      <c r="H157" s="90"/>
      <c r="I157" s="1"/>
      <c r="J157" s="1"/>
      <c r="K157" s="1"/>
      <c r="L157" s="1"/>
      <c r="M157" s="6"/>
      <c r="N157" s="6"/>
    </row>
    <row r="158" spans="1:14" ht="12.75" customHeight="1">
      <c r="A158" s="1"/>
      <c r="B158" s="35"/>
      <c r="C158" s="35"/>
      <c r="D158" s="35"/>
      <c r="E158" s="91" t="s">
        <v>192</v>
      </c>
      <c r="F158" s="91"/>
      <c r="G158" s="91"/>
      <c r="H158" s="91"/>
      <c r="I158" s="1"/>
      <c r="J158" s="1"/>
      <c r="K158" s="1"/>
      <c r="L158" s="1"/>
      <c r="M158" s="6"/>
      <c r="N158" s="6"/>
    </row>
    <row r="159" spans="1:14" ht="12.75" customHeight="1">
      <c r="A159" s="1"/>
      <c r="B159" s="35"/>
      <c r="C159" s="35"/>
      <c r="D159" s="35"/>
      <c r="E159" s="90" t="s">
        <v>191</v>
      </c>
      <c r="F159" s="90"/>
      <c r="G159" s="90"/>
      <c r="H159" s="90"/>
      <c r="I159" s="1"/>
      <c r="J159" s="1"/>
      <c r="K159" s="1"/>
      <c r="L159" s="1"/>
      <c r="M159" s="6"/>
      <c r="N159" s="6"/>
    </row>
    <row r="160" spans="1:14" ht="12.75" customHeight="1">
      <c r="A160" s="1"/>
      <c r="B160" s="35"/>
      <c r="C160" s="35"/>
      <c r="D160" s="35"/>
      <c r="E160" s="91" t="s">
        <v>411</v>
      </c>
      <c r="F160" s="91"/>
      <c r="G160" s="91"/>
      <c r="H160" s="91"/>
      <c r="I160" s="1"/>
      <c r="J160" s="1"/>
      <c r="K160" s="1"/>
      <c r="L160" s="1"/>
      <c r="M160" s="6"/>
      <c r="N160" s="6"/>
    </row>
    <row r="161" spans="1:14" ht="12.75" customHeight="1">
      <c r="A161" s="1"/>
      <c r="B161" s="35"/>
      <c r="C161" s="35"/>
      <c r="D161" s="35"/>
      <c r="E161" s="91" t="s">
        <v>194</v>
      </c>
      <c r="F161" s="91"/>
      <c r="G161" s="91"/>
      <c r="H161" s="91"/>
      <c r="I161" s="1"/>
      <c r="J161" s="1"/>
      <c r="K161" s="1"/>
      <c r="L161" s="1"/>
      <c r="M161" s="6"/>
      <c r="N161" s="6"/>
    </row>
    <row r="162" spans="1:14" ht="12.75" customHeight="1">
      <c r="A162" s="1"/>
      <c r="B162" s="35"/>
      <c r="C162" s="35"/>
      <c r="D162" s="35"/>
      <c r="E162" s="91" t="s">
        <v>193</v>
      </c>
      <c r="F162" s="91"/>
      <c r="G162" s="91"/>
      <c r="H162" s="91"/>
      <c r="I162" s="1"/>
      <c r="J162" s="1"/>
      <c r="K162" s="1"/>
      <c r="L162" s="1"/>
      <c r="M162" s="6"/>
      <c r="N162" s="6"/>
    </row>
    <row r="163" spans="1:14" ht="12.75" customHeight="1">
      <c r="A163" s="1"/>
      <c r="B163" s="35"/>
      <c r="C163" s="35"/>
      <c r="D163" s="35"/>
      <c r="E163" s="90" t="s">
        <v>195</v>
      </c>
      <c r="F163" s="90"/>
      <c r="G163" s="90"/>
      <c r="H163" s="90"/>
      <c r="I163" s="1"/>
      <c r="J163" s="1"/>
      <c r="K163" s="1"/>
      <c r="L163" s="1"/>
      <c r="M163" s="6"/>
      <c r="N163" s="6"/>
    </row>
    <row r="164" spans="1:14" ht="12.75" customHeight="1">
      <c r="A164" s="1"/>
      <c r="B164" s="35"/>
      <c r="C164" s="35"/>
      <c r="D164" s="35"/>
      <c r="E164" s="91" t="s">
        <v>196</v>
      </c>
      <c r="F164" s="91"/>
      <c r="G164" s="91"/>
      <c r="H164" s="91"/>
      <c r="I164" s="1"/>
      <c r="J164" s="1"/>
      <c r="K164" s="1"/>
      <c r="L164" s="1"/>
      <c r="M164" s="6"/>
      <c r="N164" s="6"/>
    </row>
    <row r="165" spans="1:14" ht="12.75" customHeight="1">
      <c r="A165" s="1"/>
      <c r="B165" s="35"/>
      <c r="C165" s="35"/>
      <c r="D165" s="35"/>
      <c r="E165" s="90" t="s">
        <v>197</v>
      </c>
      <c r="F165" s="90"/>
      <c r="G165" s="90"/>
      <c r="H165" s="90"/>
      <c r="I165" s="1"/>
      <c r="J165" s="1"/>
      <c r="K165" s="1"/>
      <c r="L165" s="1"/>
      <c r="M165" s="6"/>
      <c r="N165" s="6"/>
    </row>
    <row r="166" spans="1:14" ht="12.75" customHeight="1">
      <c r="A166" s="1"/>
      <c r="B166" s="35"/>
      <c r="C166" s="35"/>
      <c r="D166" s="35"/>
      <c r="E166" s="91" t="s">
        <v>198</v>
      </c>
      <c r="F166" s="91"/>
      <c r="G166" s="91"/>
      <c r="H166" s="91"/>
      <c r="I166" s="1"/>
      <c r="J166" s="1"/>
      <c r="K166" s="1"/>
      <c r="L166" s="1"/>
      <c r="M166" s="6"/>
      <c r="N166" s="6"/>
    </row>
    <row r="167" spans="1:14" ht="12.75">
      <c r="A167" s="1"/>
      <c r="B167" s="35"/>
      <c r="C167" s="35"/>
      <c r="D167" s="35"/>
      <c r="E167" s="91" t="s">
        <v>327</v>
      </c>
      <c r="F167" s="91"/>
      <c r="G167" s="91"/>
      <c r="H167" s="91"/>
      <c r="I167" s="1"/>
      <c r="J167" s="1"/>
      <c r="K167" s="1"/>
      <c r="L167" s="1"/>
      <c r="M167" s="6"/>
      <c r="N167" s="6"/>
    </row>
    <row r="168" spans="1:14" ht="12.75">
      <c r="A168" s="1"/>
      <c r="B168" s="35"/>
      <c r="C168" s="35"/>
      <c r="D168" s="35"/>
      <c r="E168" s="91" t="s">
        <v>328</v>
      </c>
      <c r="F168" s="91"/>
      <c r="G168" s="91"/>
      <c r="H168" s="91"/>
      <c r="I168" s="1"/>
      <c r="J168" s="1"/>
      <c r="K168" s="1"/>
      <c r="L168" s="1"/>
      <c r="M168" s="6"/>
      <c r="N168" s="6"/>
    </row>
    <row r="169" spans="1:14" ht="12.75">
      <c r="A169" s="1"/>
      <c r="B169" s="35"/>
      <c r="C169" s="35"/>
      <c r="D169" s="35"/>
      <c r="E169" s="91" t="s">
        <v>329</v>
      </c>
      <c r="F169" s="91"/>
      <c r="G169" s="91"/>
      <c r="H169" s="91"/>
      <c r="I169" s="1"/>
      <c r="J169" s="1"/>
      <c r="K169" s="1"/>
      <c r="L169" s="1"/>
      <c r="M169" s="6"/>
      <c r="N169" s="6"/>
    </row>
    <row r="170" spans="1:14" ht="12.75" customHeight="1">
      <c r="A170" s="1"/>
      <c r="B170" s="35"/>
      <c r="C170" s="35"/>
      <c r="D170" s="35"/>
      <c r="E170" s="91" t="s">
        <v>330</v>
      </c>
      <c r="F170" s="91"/>
      <c r="G170" s="91"/>
      <c r="H170" s="91"/>
      <c r="I170" s="1"/>
      <c r="J170" s="1"/>
      <c r="K170" s="1"/>
      <c r="L170" s="1"/>
      <c r="M170" s="6"/>
      <c r="N170" s="6"/>
    </row>
    <row r="171" spans="1:14" ht="12.75" customHeight="1">
      <c r="A171" s="1"/>
      <c r="B171" s="35"/>
      <c r="C171" s="35"/>
      <c r="D171" s="35"/>
      <c r="E171" s="91" t="s">
        <v>331</v>
      </c>
      <c r="F171" s="91"/>
      <c r="G171" s="91"/>
      <c r="H171" s="91"/>
      <c r="I171" s="1"/>
      <c r="J171" s="1"/>
      <c r="K171" s="1"/>
      <c r="L171" s="1"/>
      <c r="M171" s="6"/>
      <c r="N171" s="6"/>
    </row>
    <row r="172" spans="1:14" ht="12.75" customHeight="1">
      <c r="A172" s="1"/>
      <c r="B172" s="35"/>
      <c r="C172" s="35"/>
      <c r="D172" s="35"/>
      <c r="E172" s="90" t="s">
        <v>332</v>
      </c>
      <c r="F172" s="90"/>
      <c r="G172" s="90"/>
      <c r="H172" s="90"/>
      <c r="I172" s="1"/>
      <c r="J172" s="1"/>
      <c r="K172" s="1"/>
      <c r="L172" s="1"/>
      <c r="M172" s="6"/>
      <c r="N172" s="6"/>
    </row>
    <row r="173" spans="1:14" ht="12.75" customHeight="1">
      <c r="A173" s="1"/>
      <c r="B173" s="35"/>
      <c r="C173" s="35"/>
      <c r="D173" s="35"/>
      <c r="E173" s="90" t="s">
        <v>333</v>
      </c>
      <c r="F173" s="90"/>
      <c r="G173" s="90"/>
      <c r="H173" s="90"/>
      <c r="I173" s="1"/>
      <c r="J173" s="1"/>
      <c r="K173" s="1"/>
      <c r="L173" s="1"/>
      <c r="M173" s="6"/>
      <c r="N173" s="6"/>
    </row>
    <row r="174" spans="1:14" ht="12.75" customHeight="1">
      <c r="A174" s="1"/>
      <c r="B174" s="35"/>
      <c r="C174" s="35"/>
      <c r="D174" s="35"/>
      <c r="E174" s="91" t="s">
        <v>334</v>
      </c>
      <c r="F174" s="91"/>
      <c r="G174" s="91"/>
      <c r="H174" s="91"/>
      <c r="I174" s="1"/>
      <c r="J174" s="1"/>
      <c r="K174" s="1"/>
      <c r="L174" s="1"/>
      <c r="M174" s="6"/>
      <c r="N174" s="6"/>
    </row>
    <row r="175" spans="1:14" ht="12.75" customHeight="1">
      <c r="A175" s="1"/>
      <c r="B175" s="35"/>
      <c r="C175" s="35"/>
      <c r="D175" s="35"/>
      <c r="E175" s="91" t="s">
        <v>398</v>
      </c>
      <c r="F175" s="91"/>
      <c r="G175" s="91"/>
      <c r="H175" s="91"/>
      <c r="I175" s="1"/>
      <c r="J175" s="1"/>
      <c r="K175" s="1"/>
      <c r="L175" s="1"/>
      <c r="M175" s="6"/>
      <c r="N175" s="6"/>
    </row>
    <row r="176" spans="1:14" ht="12.75" customHeight="1">
      <c r="A176" s="1"/>
      <c r="B176" s="35"/>
      <c r="C176" s="35"/>
      <c r="D176" s="35"/>
      <c r="E176" s="91" t="s">
        <v>409</v>
      </c>
      <c r="F176" s="91"/>
      <c r="G176" s="91"/>
      <c r="H176" s="91"/>
      <c r="I176" s="1"/>
      <c r="J176" s="1"/>
      <c r="K176" s="1"/>
      <c r="L176" s="1"/>
      <c r="M176" s="6"/>
      <c r="N176" s="6"/>
    </row>
    <row r="177" spans="1:14" ht="12.75" customHeight="1">
      <c r="A177" s="1"/>
      <c r="B177" s="35"/>
      <c r="C177" s="35"/>
      <c r="D177" s="35"/>
      <c r="E177" s="91" t="s">
        <v>410</v>
      </c>
      <c r="F177" s="91"/>
      <c r="G177" s="91"/>
      <c r="H177" s="91"/>
      <c r="I177" s="91"/>
      <c r="J177" s="1"/>
      <c r="K177" s="1"/>
      <c r="L177" s="1"/>
      <c r="M177" s="6"/>
      <c r="N177" s="6"/>
    </row>
    <row r="178" spans="1:14" ht="12.75">
      <c r="A178" s="1"/>
      <c r="B178" s="35"/>
      <c r="C178" s="35"/>
      <c r="D178" s="35"/>
      <c r="E178" s="91" t="s">
        <v>412</v>
      </c>
      <c r="F178" s="91"/>
      <c r="G178" s="91"/>
      <c r="H178" s="91"/>
      <c r="I178" s="1"/>
      <c r="J178" s="1"/>
      <c r="K178" s="1"/>
      <c r="L178" s="1"/>
      <c r="M178" s="6"/>
      <c r="N178" s="6"/>
    </row>
    <row r="179" spans="1:14" ht="12.75" customHeight="1">
      <c r="A179" s="1"/>
      <c r="B179" s="35"/>
      <c r="C179" s="35"/>
      <c r="D179" s="35"/>
      <c r="E179" s="91" t="s">
        <v>335</v>
      </c>
      <c r="F179" s="91"/>
      <c r="G179" s="91"/>
      <c r="H179" s="91"/>
      <c r="I179" s="1"/>
      <c r="J179" s="1"/>
      <c r="K179" s="1"/>
      <c r="L179" s="1"/>
      <c r="M179" s="6"/>
      <c r="N179" s="6"/>
    </row>
    <row r="180" spans="1:14" ht="12.75" customHeight="1">
      <c r="A180" s="1"/>
      <c r="B180" s="35"/>
      <c r="C180" s="35"/>
      <c r="D180" s="35"/>
      <c r="E180" s="91" t="s">
        <v>336</v>
      </c>
      <c r="F180" s="91"/>
      <c r="G180" s="91"/>
      <c r="H180" s="91"/>
      <c r="I180" s="91"/>
      <c r="J180" s="1"/>
      <c r="K180" s="1"/>
      <c r="L180" s="1"/>
      <c r="M180" s="6"/>
      <c r="N180" s="6"/>
    </row>
    <row r="181" spans="1:14" ht="12.75">
      <c r="A181" s="1"/>
      <c r="B181" s="35"/>
      <c r="C181" s="35"/>
      <c r="D181" s="35"/>
      <c r="E181" s="91" t="s">
        <v>337</v>
      </c>
      <c r="F181" s="91"/>
      <c r="G181" s="91"/>
      <c r="H181" s="91"/>
      <c r="I181" s="91"/>
      <c r="J181" s="1"/>
      <c r="K181" s="1"/>
      <c r="L181" s="1"/>
      <c r="M181" s="6"/>
      <c r="N181" s="6"/>
    </row>
    <row r="182" spans="1:14" ht="12.75" customHeight="1">
      <c r="A182" s="1"/>
      <c r="B182" s="35"/>
      <c r="C182" s="35"/>
      <c r="D182" s="35"/>
      <c r="E182" s="91" t="s">
        <v>338</v>
      </c>
      <c r="F182" s="91"/>
      <c r="G182" s="91"/>
      <c r="H182" s="91"/>
      <c r="I182" s="91"/>
      <c r="J182" s="1"/>
      <c r="K182" s="1"/>
      <c r="L182" s="1"/>
      <c r="M182" s="6"/>
      <c r="N182" s="6"/>
    </row>
    <row r="183" spans="1:14" ht="12.75">
      <c r="A183" s="1"/>
      <c r="B183" s="35"/>
      <c r="C183" s="35"/>
      <c r="D183" s="35"/>
      <c r="E183" s="91" t="s">
        <v>339</v>
      </c>
      <c r="F183" s="91"/>
      <c r="G183" s="91"/>
      <c r="H183" s="91"/>
      <c r="I183" s="1"/>
      <c r="J183" s="1"/>
      <c r="K183" s="1"/>
      <c r="L183" s="1"/>
      <c r="M183" s="6"/>
      <c r="N183" s="6"/>
    </row>
    <row r="184" spans="1:14" ht="12.75">
      <c r="A184" s="1"/>
      <c r="B184" s="35"/>
      <c r="C184" s="35"/>
      <c r="D184" s="35"/>
      <c r="E184" s="38" t="s">
        <v>340</v>
      </c>
      <c r="F184" s="38"/>
      <c r="G184" s="38"/>
      <c r="H184" s="39"/>
      <c r="I184" s="1"/>
      <c r="J184" s="1"/>
      <c r="K184" s="1"/>
      <c r="L184" s="1"/>
      <c r="M184" s="6"/>
      <c r="N184" s="6"/>
    </row>
    <row r="185" spans="1:14" ht="12.75" customHeight="1">
      <c r="A185" s="1"/>
      <c r="B185" s="35"/>
      <c r="C185" s="35"/>
      <c r="D185" s="35"/>
      <c r="E185" s="90" t="s">
        <v>341</v>
      </c>
      <c r="F185" s="90"/>
      <c r="G185" s="90"/>
      <c r="H185" s="90"/>
      <c r="I185" s="90"/>
      <c r="J185" s="1"/>
      <c r="K185" s="1"/>
      <c r="L185" s="1"/>
      <c r="M185" s="6"/>
      <c r="N185" s="6"/>
    </row>
    <row r="186" spans="1:14" ht="12.75" customHeight="1">
      <c r="A186" s="1"/>
      <c r="B186" s="35"/>
      <c r="C186" s="35"/>
      <c r="D186" s="35"/>
      <c r="E186" s="91" t="s">
        <v>342</v>
      </c>
      <c r="F186" s="91"/>
      <c r="G186" s="91"/>
      <c r="H186" s="91"/>
      <c r="I186" s="1"/>
      <c r="J186" s="1"/>
      <c r="K186" s="1"/>
      <c r="L186" s="1"/>
      <c r="M186" s="6"/>
      <c r="N186" s="6"/>
    </row>
    <row r="187" spans="1:14" ht="12.75" customHeight="1">
      <c r="A187" s="1"/>
      <c r="B187" s="35"/>
      <c r="C187" s="35"/>
      <c r="D187" s="35"/>
      <c r="E187" s="91" t="s">
        <v>415</v>
      </c>
      <c r="F187" s="91"/>
      <c r="G187" s="91"/>
      <c r="H187" s="91"/>
      <c r="I187" s="91"/>
      <c r="J187" s="1"/>
      <c r="K187" s="1"/>
      <c r="L187" s="1"/>
      <c r="M187" s="6"/>
      <c r="N187" s="6"/>
    </row>
    <row r="188" spans="1:14" ht="12.75" customHeight="1">
      <c r="A188" s="1"/>
      <c r="B188" s="35"/>
      <c r="C188" s="35"/>
      <c r="D188" s="35"/>
      <c r="E188" s="91" t="s">
        <v>416</v>
      </c>
      <c r="F188" s="91"/>
      <c r="G188" s="91"/>
      <c r="H188" s="91"/>
      <c r="I188" s="1"/>
      <c r="J188" s="1"/>
      <c r="K188" s="1"/>
      <c r="L188" s="1"/>
      <c r="M188" s="6"/>
      <c r="N188" s="6"/>
    </row>
    <row r="189" spans="1:14" ht="12.75" customHeight="1">
      <c r="A189" s="1"/>
      <c r="B189" s="35"/>
      <c r="C189" s="35"/>
      <c r="D189" s="35"/>
      <c r="E189" s="91" t="s">
        <v>417</v>
      </c>
      <c r="F189" s="91"/>
      <c r="G189" s="91"/>
      <c r="H189" s="91"/>
      <c r="I189" s="91"/>
      <c r="J189" s="1"/>
      <c r="K189" s="1"/>
      <c r="L189" s="1"/>
      <c r="M189" s="6"/>
      <c r="N189" s="6"/>
    </row>
    <row r="190" spans="1:14" ht="12.75" customHeight="1">
      <c r="A190" s="1"/>
      <c r="B190" s="35"/>
      <c r="C190" s="35"/>
      <c r="D190" s="35"/>
      <c r="E190" s="91" t="s">
        <v>418</v>
      </c>
      <c r="F190" s="91"/>
      <c r="G190" s="91"/>
      <c r="H190" s="91"/>
      <c r="I190" s="1"/>
      <c r="J190" s="1"/>
      <c r="K190" s="1"/>
      <c r="L190" s="1"/>
      <c r="M190" s="6"/>
      <c r="N190" s="6"/>
    </row>
    <row r="191" spans="1:14" ht="12.75" customHeight="1">
      <c r="A191" s="1"/>
      <c r="B191" s="35"/>
      <c r="C191" s="35"/>
      <c r="D191" s="35"/>
      <c r="E191" s="91" t="s">
        <v>419</v>
      </c>
      <c r="F191" s="91"/>
      <c r="G191" s="91"/>
      <c r="H191" s="91"/>
      <c r="I191" s="1"/>
      <c r="J191" s="1"/>
      <c r="K191" s="1"/>
      <c r="L191" s="1"/>
      <c r="M191" s="6"/>
      <c r="N191" s="6"/>
    </row>
    <row r="192" spans="1:14" ht="12.75">
      <c r="A192" s="1"/>
      <c r="B192" s="35"/>
      <c r="C192" s="35"/>
      <c r="D192" s="35"/>
      <c r="E192" s="91" t="s">
        <v>420</v>
      </c>
      <c r="F192" s="91"/>
      <c r="G192" s="91"/>
      <c r="H192" s="91"/>
      <c r="I192" s="1"/>
      <c r="J192" s="1"/>
      <c r="K192" s="1"/>
      <c r="L192" s="1"/>
      <c r="M192" s="6"/>
      <c r="N192" s="6"/>
    </row>
    <row r="193" spans="1:14" ht="12.75">
      <c r="A193" s="1"/>
      <c r="B193" s="35"/>
      <c r="C193" s="35"/>
      <c r="D193" s="35"/>
      <c r="E193" s="91"/>
      <c r="F193" s="91"/>
      <c r="G193" s="91"/>
      <c r="H193" s="91"/>
      <c r="I193" s="1"/>
      <c r="J193" s="1"/>
      <c r="K193" s="1"/>
      <c r="L193" s="1"/>
      <c r="M193" s="6"/>
      <c r="N193" s="6"/>
    </row>
    <row r="194" spans="1:14" ht="12.75">
      <c r="A194" s="1" t="s">
        <v>80</v>
      </c>
      <c r="B194" s="92" t="s">
        <v>81</v>
      </c>
      <c r="C194" s="92"/>
      <c r="D194" s="92"/>
      <c r="E194" s="92"/>
      <c r="F194" s="92"/>
      <c r="G194" s="92"/>
      <c r="H194" s="1"/>
      <c r="I194" s="1"/>
      <c r="J194" s="1"/>
      <c r="K194" s="1"/>
      <c r="L194" s="1"/>
      <c r="M194" s="6"/>
      <c r="N194" s="6"/>
    </row>
    <row r="195" spans="1:14" ht="12.75">
      <c r="A195" s="16" t="s">
        <v>82</v>
      </c>
      <c r="B195" s="108" t="s">
        <v>390</v>
      </c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6"/>
      <c r="N195" s="6"/>
    </row>
    <row r="196" spans="1:14" ht="120" customHeight="1">
      <c r="A196" s="1"/>
      <c r="B196" s="118" t="s">
        <v>421</v>
      </c>
      <c r="C196" s="118"/>
      <c r="D196" s="118"/>
      <c r="E196" s="118"/>
      <c r="F196" s="118"/>
      <c r="G196" s="118"/>
      <c r="H196" s="118"/>
      <c r="I196" s="118"/>
      <c r="J196" s="118"/>
      <c r="K196" s="118"/>
      <c r="L196" s="1"/>
      <c r="M196" s="6"/>
      <c r="N196" s="6"/>
    </row>
    <row r="197" spans="1:14" ht="12.75">
      <c r="A197" s="1" t="s">
        <v>83</v>
      </c>
      <c r="B197" s="119" t="s">
        <v>391</v>
      </c>
      <c r="C197" s="119"/>
      <c r="D197" s="119"/>
      <c r="E197" s="119"/>
      <c r="F197" s="119"/>
      <c r="G197" s="119"/>
      <c r="H197" s="119"/>
      <c r="I197" s="119"/>
      <c r="J197" s="119"/>
      <c r="K197" s="119"/>
      <c r="L197" s="1"/>
      <c r="M197" s="6"/>
      <c r="N197" s="6"/>
    </row>
    <row r="198" spans="1:14" ht="96.75" customHeight="1">
      <c r="A198" s="1"/>
      <c r="B198" s="91" t="s">
        <v>422</v>
      </c>
      <c r="C198" s="91"/>
      <c r="D198" s="91"/>
      <c r="E198" s="91"/>
      <c r="F198" s="91"/>
      <c r="G198" s="91"/>
      <c r="H198" s="91"/>
      <c r="I198" s="91"/>
      <c r="J198" s="40"/>
      <c r="K198" s="40"/>
      <c r="L198" s="1"/>
      <c r="M198" s="6"/>
      <c r="N198" s="6"/>
    </row>
    <row r="199" spans="1:14" ht="12.75">
      <c r="A199" s="1"/>
      <c r="B199" s="16" t="s">
        <v>84</v>
      </c>
      <c r="C199" s="16"/>
      <c r="D199" s="16"/>
      <c r="E199" s="1"/>
      <c r="F199" s="1"/>
      <c r="G199" s="1"/>
      <c r="H199" s="1"/>
      <c r="I199" s="1"/>
      <c r="J199" s="1"/>
      <c r="K199" s="1"/>
      <c r="L199" s="1"/>
      <c r="M199" s="6"/>
      <c r="N199" s="6"/>
    </row>
    <row r="200" spans="1:14" ht="12.75">
      <c r="A200" s="1"/>
      <c r="B200" s="120" t="s">
        <v>85</v>
      </c>
      <c r="C200" s="22"/>
      <c r="D200" s="22"/>
      <c r="E200" s="120" t="s">
        <v>305</v>
      </c>
      <c r="F200" s="120"/>
      <c r="G200" s="120" t="s">
        <v>87</v>
      </c>
      <c r="H200" s="120"/>
      <c r="I200" s="120"/>
      <c r="J200" s="120"/>
      <c r="K200" s="120"/>
      <c r="L200" s="120"/>
      <c r="M200" s="6"/>
      <c r="N200" s="6"/>
    </row>
    <row r="201" spans="1:14" ht="12.75">
      <c r="A201" s="1"/>
      <c r="B201" s="120"/>
      <c r="C201" s="22"/>
      <c r="D201" s="22"/>
      <c r="E201" s="120" t="s">
        <v>88</v>
      </c>
      <c r="F201" s="120"/>
      <c r="G201" s="120" t="s">
        <v>404</v>
      </c>
      <c r="H201" s="120"/>
      <c r="I201" s="120"/>
      <c r="J201" s="120" t="s">
        <v>89</v>
      </c>
      <c r="K201" s="120" t="s">
        <v>86</v>
      </c>
      <c r="L201" s="120" t="s">
        <v>89</v>
      </c>
      <c r="M201" s="6"/>
      <c r="N201" s="6"/>
    </row>
    <row r="202" spans="1:14" ht="12.75">
      <c r="A202" s="1"/>
      <c r="B202" s="120"/>
      <c r="C202" s="22"/>
      <c r="D202" s="22"/>
      <c r="E202" s="22" t="s">
        <v>306</v>
      </c>
      <c r="F202" s="22" t="s">
        <v>307</v>
      </c>
      <c r="G202" s="22" t="s">
        <v>405</v>
      </c>
      <c r="H202" s="120" t="s">
        <v>403</v>
      </c>
      <c r="I202" s="120"/>
      <c r="J202" s="120"/>
      <c r="K202" s="120"/>
      <c r="L202" s="120"/>
      <c r="M202" s="6"/>
      <c r="N202" s="6"/>
    </row>
    <row r="203" spans="1:14" ht="12.75">
      <c r="A203" s="1"/>
      <c r="B203" s="22">
        <v>1</v>
      </c>
      <c r="C203" s="22"/>
      <c r="D203" s="22"/>
      <c r="E203" s="22">
        <v>2</v>
      </c>
      <c r="F203" s="22">
        <v>3</v>
      </c>
      <c r="G203" s="120">
        <v>4</v>
      </c>
      <c r="H203" s="120"/>
      <c r="I203" s="120"/>
      <c r="J203" s="22">
        <v>5</v>
      </c>
      <c r="K203" s="22">
        <v>6</v>
      </c>
      <c r="L203" s="22">
        <v>7</v>
      </c>
      <c r="M203" s="6"/>
      <c r="N203" s="6"/>
    </row>
    <row r="204" spans="1:14" ht="38.25">
      <c r="A204" s="1"/>
      <c r="B204" s="41" t="s">
        <v>90</v>
      </c>
      <c r="C204" s="41"/>
      <c r="D204" s="41"/>
      <c r="E204" s="42" t="s">
        <v>304</v>
      </c>
      <c r="F204" s="42" t="s">
        <v>407</v>
      </c>
      <c r="G204" s="42" t="s">
        <v>402</v>
      </c>
      <c r="H204" s="121" t="s">
        <v>406</v>
      </c>
      <c r="I204" s="121"/>
      <c r="J204" s="43">
        <v>0.018</v>
      </c>
      <c r="K204" s="42"/>
      <c r="L204" s="42"/>
      <c r="M204" s="6"/>
      <c r="N204" s="6"/>
    </row>
    <row r="205" spans="1:14" ht="38.25" customHeight="1">
      <c r="A205" s="1"/>
      <c r="B205" s="41" t="s">
        <v>239</v>
      </c>
      <c r="C205" s="41"/>
      <c r="D205" s="41"/>
      <c r="E205" s="42" t="s">
        <v>304</v>
      </c>
      <c r="F205" s="42" t="s">
        <v>402</v>
      </c>
      <c r="G205" s="42" t="s">
        <v>402</v>
      </c>
      <c r="H205" s="122" t="s">
        <v>406</v>
      </c>
      <c r="I205" s="123"/>
      <c r="J205" s="43">
        <v>0.018</v>
      </c>
      <c r="K205" s="42"/>
      <c r="L205" s="42"/>
      <c r="M205" s="6"/>
      <c r="N205" s="6"/>
    </row>
    <row r="206" spans="1:14" ht="12.75">
      <c r="A206" s="1"/>
      <c r="B206" s="41" t="s">
        <v>287</v>
      </c>
      <c r="C206" s="41"/>
      <c r="D206" s="41"/>
      <c r="E206" s="42" t="s">
        <v>288</v>
      </c>
      <c r="F206" s="42" t="s">
        <v>288</v>
      </c>
      <c r="G206" s="42" t="s">
        <v>288</v>
      </c>
      <c r="H206" s="122" t="s">
        <v>288</v>
      </c>
      <c r="I206" s="123"/>
      <c r="J206" s="42">
        <v>0</v>
      </c>
      <c r="K206" s="42"/>
      <c r="L206" s="42"/>
      <c r="M206" s="6"/>
      <c r="N206" s="6"/>
    </row>
    <row r="207" spans="1:14" ht="12.75">
      <c r="A207" s="1"/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6"/>
      <c r="N207" s="6"/>
    </row>
    <row r="208" spans="1:14" ht="12.75">
      <c r="A208" s="1"/>
      <c r="B208" s="121" t="s">
        <v>91</v>
      </c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6"/>
      <c r="N208" s="6"/>
    </row>
    <row r="209" spans="1:14" ht="27" customHeight="1">
      <c r="A209" s="1"/>
      <c r="B209" s="30" t="s">
        <v>92</v>
      </c>
      <c r="C209" s="30"/>
      <c r="D209" s="30"/>
      <c r="E209" s="42">
        <v>9</v>
      </c>
      <c r="F209" s="42">
        <v>9</v>
      </c>
      <c r="G209" s="121">
        <v>9</v>
      </c>
      <c r="H209" s="121"/>
      <c r="I209" s="121"/>
      <c r="J209" s="42">
        <v>0</v>
      </c>
      <c r="K209" s="42"/>
      <c r="L209" s="42"/>
      <c r="M209" s="6"/>
      <c r="N209" s="6"/>
    </row>
    <row r="210" spans="1:14" ht="16.5" customHeight="1">
      <c r="A210" s="1"/>
      <c r="B210" s="30" t="s">
        <v>93</v>
      </c>
      <c r="C210" s="30"/>
      <c r="D210" s="30"/>
      <c r="E210" s="42">
        <v>50</v>
      </c>
      <c r="F210" s="42">
        <v>50</v>
      </c>
      <c r="G210" s="121">
        <v>50</v>
      </c>
      <c r="H210" s="121"/>
      <c r="I210" s="121"/>
      <c r="J210" s="42">
        <v>0</v>
      </c>
      <c r="K210" s="42"/>
      <c r="L210" s="42"/>
      <c r="M210" s="6"/>
      <c r="N210" s="6"/>
    </row>
    <row r="211" spans="1:14" ht="25.5">
      <c r="A211" s="1"/>
      <c r="B211" s="30" t="s">
        <v>94</v>
      </c>
      <c r="C211" s="30"/>
      <c r="D211" s="30"/>
      <c r="E211" s="42">
        <v>8</v>
      </c>
      <c r="F211" s="42">
        <v>8</v>
      </c>
      <c r="G211" s="121">
        <v>4</v>
      </c>
      <c r="H211" s="121"/>
      <c r="I211" s="121"/>
      <c r="J211" s="42">
        <v>0</v>
      </c>
      <c r="K211" s="42"/>
      <c r="L211" s="42"/>
      <c r="M211" s="6"/>
      <c r="N211" s="6"/>
    </row>
    <row r="212" spans="1:14" ht="16.5" customHeight="1">
      <c r="A212" s="1"/>
      <c r="B212" s="30" t="s">
        <v>95</v>
      </c>
      <c r="C212" s="30"/>
      <c r="D212" s="30"/>
      <c r="E212" s="42">
        <v>27</v>
      </c>
      <c r="F212" s="42">
        <v>26</v>
      </c>
      <c r="G212" s="121">
        <v>28</v>
      </c>
      <c r="H212" s="121"/>
      <c r="I212" s="121"/>
      <c r="J212" s="43">
        <v>0.077</v>
      </c>
      <c r="K212" s="42"/>
      <c r="L212" s="42"/>
      <c r="M212" s="6"/>
      <c r="N212" s="6"/>
    </row>
    <row r="213" spans="1:14" ht="12.75">
      <c r="A213" s="1"/>
      <c r="B213" s="121" t="s">
        <v>96</v>
      </c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6"/>
      <c r="N213" s="6"/>
    </row>
    <row r="214" spans="1:14" ht="12.75">
      <c r="A214" s="1"/>
      <c r="B214" s="41"/>
      <c r="C214" s="41"/>
      <c r="D214" s="41"/>
      <c r="E214" s="121" t="s">
        <v>54</v>
      </c>
      <c r="F214" s="121"/>
      <c r="G214" s="124"/>
      <c r="H214" s="124"/>
      <c r="I214" s="124"/>
      <c r="J214" s="41"/>
      <c r="K214" s="41"/>
      <c r="L214" s="41"/>
      <c r="M214" s="6"/>
      <c r="N214" s="6"/>
    </row>
    <row r="215" spans="1:14" ht="25.5">
      <c r="A215" s="1"/>
      <c r="B215" s="22" t="s">
        <v>97</v>
      </c>
      <c r="C215" s="22"/>
      <c r="D215" s="22"/>
      <c r="E215" s="121"/>
      <c r="F215" s="121"/>
      <c r="G215" s="121"/>
      <c r="H215" s="121"/>
      <c r="I215" s="121"/>
      <c r="J215" s="42"/>
      <c r="K215" s="42"/>
      <c r="L215" s="42"/>
      <c r="M215" s="6"/>
      <c r="N215" s="6"/>
    </row>
    <row r="216" spans="1:14" ht="12.75">
      <c r="A216" s="1"/>
      <c r="B216" s="30" t="s">
        <v>98</v>
      </c>
      <c r="C216" s="30"/>
      <c r="D216" s="30"/>
      <c r="E216" s="121">
        <v>72807.9</v>
      </c>
      <c r="F216" s="121"/>
      <c r="G216" s="121">
        <v>51440.8</v>
      </c>
      <c r="H216" s="121"/>
      <c r="I216" s="121"/>
      <c r="J216" s="43"/>
      <c r="K216" s="42"/>
      <c r="L216" s="42"/>
      <c r="M216" s="6"/>
      <c r="N216" s="6"/>
    </row>
    <row r="217" spans="1:14" ht="25.5">
      <c r="A217" s="1"/>
      <c r="B217" s="30" t="s">
        <v>99</v>
      </c>
      <c r="C217" s="30"/>
      <c r="D217" s="30"/>
      <c r="E217" s="121">
        <v>220.63</v>
      </c>
      <c r="F217" s="121"/>
      <c r="G217" s="121">
        <v>154.48</v>
      </c>
      <c r="H217" s="121"/>
      <c r="I217" s="121"/>
      <c r="J217" s="43"/>
      <c r="K217" s="42"/>
      <c r="L217" s="42"/>
      <c r="M217" s="6"/>
      <c r="N217" s="6"/>
    </row>
    <row r="218" spans="1:14" ht="12.75">
      <c r="A218" s="1"/>
      <c r="B218" s="30" t="s">
        <v>100</v>
      </c>
      <c r="C218" s="30"/>
      <c r="D218" s="30"/>
      <c r="E218" s="121"/>
      <c r="F218" s="121"/>
      <c r="G218" s="121"/>
      <c r="H218" s="121"/>
      <c r="I218" s="121"/>
      <c r="J218" s="42"/>
      <c r="K218" s="42"/>
      <c r="L218" s="41"/>
      <c r="M218" s="6"/>
      <c r="N218" s="6"/>
    </row>
    <row r="219" spans="1:14" ht="25.5">
      <c r="A219" s="1"/>
      <c r="B219" s="30" t="s">
        <v>101</v>
      </c>
      <c r="C219" s="30"/>
      <c r="D219" s="30"/>
      <c r="E219" s="121">
        <v>65.75</v>
      </c>
      <c r="F219" s="121"/>
      <c r="G219" s="121">
        <v>31.25</v>
      </c>
      <c r="H219" s="121"/>
      <c r="I219" s="121"/>
      <c r="J219" s="43"/>
      <c r="K219" s="42"/>
      <c r="L219" s="41"/>
      <c r="M219" s="6"/>
      <c r="N219" s="6"/>
    </row>
    <row r="220" spans="1:14" ht="25.5">
      <c r="A220" s="1"/>
      <c r="B220" s="30" t="s">
        <v>102</v>
      </c>
      <c r="C220" s="30"/>
      <c r="D220" s="30"/>
      <c r="E220" s="121">
        <v>0.194</v>
      </c>
      <c r="F220" s="121"/>
      <c r="G220" s="121">
        <v>0.114</v>
      </c>
      <c r="H220" s="121"/>
      <c r="I220" s="121"/>
      <c r="J220" s="44"/>
      <c r="K220" s="42"/>
      <c r="L220" s="41"/>
      <c r="M220" s="6"/>
      <c r="N220" s="6"/>
    </row>
    <row r="221" spans="1:14" ht="41.25" customHeight="1">
      <c r="A221" s="1"/>
      <c r="B221" s="30" t="s">
        <v>103</v>
      </c>
      <c r="C221" s="30"/>
      <c r="D221" s="30"/>
      <c r="E221" s="121">
        <v>0</v>
      </c>
      <c r="F221" s="121"/>
      <c r="G221" s="124"/>
      <c r="H221" s="124"/>
      <c r="I221" s="124"/>
      <c r="J221" s="41"/>
      <c r="K221" s="41"/>
      <c r="L221" s="41"/>
      <c r="M221" s="6"/>
      <c r="N221" s="6"/>
    </row>
    <row r="222" spans="1:14" ht="12.75">
      <c r="A222" s="1"/>
      <c r="B222" s="121" t="s">
        <v>104</v>
      </c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6"/>
      <c r="N222" s="6"/>
    </row>
    <row r="223" spans="1:14" ht="25.5">
      <c r="A223" s="1"/>
      <c r="B223" s="30" t="s">
        <v>105</v>
      </c>
      <c r="C223" s="30"/>
      <c r="D223" s="30"/>
      <c r="E223" s="121">
        <v>390.02</v>
      </c>
      <c r="F223" s="121"/>
      <c r="G223" s="121">
        <v>530.84</v>
      </c>
      <c r="H223" s="121"/>
      <c r="I223" s="121"/>
      <c r="J223" s="45"/>
      <c r="K223" s="41"/>
      <c r="L223" s="41"/>
      <c r="M223" s="6"/>
      <c r="N223" s="6"/>
    </row>
    <row r="224" spans="1:14" ht="25.5">
      <c r="A224" s="1"/>
      <c r="B224" s="30" t="s">
        <v>106</v>
      </c>
      <c r="C224" s="30"/>
      <c r="D224" s="30"/>
      <c r="E224" s="125">
        <v>0.6714</v>
      </c>
      <c r="F224" s="121"/>
      <c r="G224" s="125">
        <v>0.7994</v>
      </c>
      <c r="H224" s="121"/>
      <c r="I224" s="121"/>
      <c r="J224" s="45"/>
      <c r="K224" s="41"/>
      <c r="L224" s="41"/>
      <c r="M224" s="6"/>
      <c r="N224" s="6"/>
    </row>
    <row r="225" spans="1:14" ht="12.75">
      <c r="A225" s="1"/>
      <c r="B225" s="121" t="s">
        <v>107</v>
      </c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6"/>
      <c r="N225" s="6"/>
    </row>
    <row r="226" spans="1:14" ht="12.75">
      <c r="A226" s="1"/>
      <c r="B226" s="30" t="s">
        <v>108</v>
      </c>
      <c r="C226" s="30"/>
      <c r="D226" s="30"/>
      <c r="E226" s="124"/>
      <c r="F226" s="124"/>
      <c r="G226" s="124"/>
      <c r="H226" s="124"/>
      <c r="I226" s="124"/>
      <c r="J226" s="124"/>
      <c r="K226" s="41"/>
      <c r="L226" s="41"/>
      <c r="M226" s="6"/>
      <c r="N226" s="6"/>
    </row>
    <row r="227" spans="1:14" ht="38.25">
      <c r="A227" s="1"/>
      <c r="B227" s="30" t="s">
        <v>109</v>
      </c>
      <c r="C227" s="30"/>
      <c r="D227" s="30"/>
      <c r="E227" s="124"/>
      <c r="F227" s="124"/>
      <c r="G227" s="124"/>
      <c r="H227" s="124"/>
      <c r="I227" s="124"/>
      <c r="J227" s="124"/>
      <c r="K227" s="41"/>
      <c r="L227" s="41"/>
      <c r="M227" s="6"/>
      <c r="N227" s="6"/>
    </row>
    <row r="228" spans="1:14" ht="12.75">
      <c r="A228" s="1"/>
      <c r="B228" s="121" t="s">
        <v>110</v>
      </c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6"/>
      <c r="N228" s="6"/>
    </row>
    <row r="229" spans="1:14" ht="25.5">
      <c r="A229" s="1"/>
      <c r="B229" s="30" t="s">
        <v>111</v>
      </c>
      <c r="C229" s="30"/>
      <c r="D229" s="30"/>
      <c r="E229" s="124"/>
      <c r="F229" s="124"/>
      <c r="G229" s="124"/>
      <c r="H229" s="124"/>
      <c r="I229" s="124"/>
      <c r="J229" s="124"/>
      <c r="K229" s="41"/>
      <c r="L229" s="41"/>
      <c r="M229" s="6"/>
      <c r="N229" s="6"/>
    </row>
    <row r="230" spans="1:14" ht="41.25" customHeight="1">
      <c r="A230" s="1"/>
      <c r="B230" s="30" t="s">
        <v>240</v>
      </c>
      <c r="C230" s="30"/>
      <c r="D230" s="30"/>
      <c r="E230" s="46" t="s">
        <v>252</v>
      </c>
      <c r="F230" s="22" t="s">
        <v>249</v>
      </c>
      <c r="G230" s="46" t="s">
        <v>250</v>
      </c>
      <c r="H230" s="46" t="s">
        <v>251</v>
      </c>
      <c r="I230" s="41"/>
      <c r="J230" s="41"/>
      <c r="K230" s="41"/>
      <c r="L230" s="41"/>
      <c r="M230" s="6"/>
      <c r="N230" s="6"/>
    </row>
    <row r="231" spans="1:14" ht="66.75" customHeight="1">
      <c r="A231" s="1"/>
      <c r="B231" s="30" t="s">
        <v>241</v>
      </c>
      <c r="C231" s="30"/>
      <c r="D231" s="30"/>
      <c r="E231" s="46" t="s">
        <v>252</v>
      </c>
      <c r="F231" s="46" t="s">
        <v>253</v>
      </c>
      <c r="G231" s="46" t="s">
        <v>254</v>
      </c>
      <c r="H231" s="46" t="s">
        <v>251</v>
      </c>
      <c r="I231" s="41"/>
      <c r="J231" s="41"/>
      <c r="K231" s="41"/>
      <c r="L231" s="41"/>
      <c r="M231" s="6"/>
      <c r="N231" s="6"/>
    </row>
    <row r="232" spans="1:14" ht="44.25" customHeight="1">
      <c r="A232" s="1"/>
      <c r="B232" s="30" t="s">
        <v>242</v>
      </c>
      <c r="C232" s="30"/>
      <c r="D232" s="30"/>
      <c r="E232" s="46" t="s">
        <v>252</v>
      </c>
      <c r="F232" s="46" t="s">
        <v>255</v>
      </c>
      <c r="G232" s="46" t="s">
        <v>256</v>
      </c>
      <c r="H232" s="46" t="s">
        <v>257</v>
      </c>
      <c r="I232" s="41"/>
      <c r="J232" s="41"/>
      <c r="K232" s="41"/>
      <c r="L232" s="41"/>
      <c r="M232" s="6"/>
      <c r="N232" s="6"/>
    </row>
    <row r="233" spans="1:14" ht="71.25" customHeight="1">
      <c r="A233" s="1"/>
      <c r="B233" s="30" t="s">
        <v>243</v>
      </c>
      <c r="C233" s="30"/>
      <c r="D233" s="30"/>
      <c r="E233" s="46" t="s">
        <v>252</v>
      </c>
      <c r="F233" s="22" t="s">
        <v>258</v>
      </c>
      <c r="G233" s="46" t="s">
        <v>259</v>
      </c>
      <c r="H233" s="46" t="s">
        <v>260</v>
      </c>
      <c r="I233" s="41"/>
      <c r="J233" s="41"/>
      <c r="K233" s="41"/>
      <c r="L233" s="41"/>
      <c r="M233" s="6"/>
      <c r="N233" s="6"/>
    </row>
    <row r="234" spans="1:14" ht="36.75" customHeight="1">
      <c r="A234" s="1"/>
      <c r="B234" s="30" t="s">
        <v>244</v>
      </c>
      <c r="C234" s="30"/>
      <c r="D234" s="30"/>
      <c r="E234" s="46" t="s">
        <v>262</v>
      </c>
      <c r="F234" s="46" t="s">
        <v>261</v>
      </c>
      <c r="G234" s="46" t="s">
        <v>254</v>
      </c>
      <c r="H234" s="46" t="s">
        <v>269</v>
      </c>
      <c r="I234" s="41"/>
      <c r="J234" s="41"/>
      <c r="K234" s="41"/>
      <c r="L234" s="41"/>
      <c r="M234" s="6"/>
      <c r="N234" s="6"/>
    </row>
    <row r="235" spans="1:14" ht="38.25">
      <c r="A235" s="1"/>
      <c r="B235" s="30" t="s">
        <v>245</v>
      </c>
      <c r="C235" s="30"/>
      <c r="D235" s="30"/>
      <c r="E235" s="46" t="s">
        <v>252</v>
      </c>
      <c r="F235" s="46" t="s">
        <v>261</v>
      </c>
      <c r="G235" s="46" t="s">
        <v>254</v>
      </c>
      <c r="H235" s="46" t="s">
        <v>263</v>
      </c>
      <c r="I235" s="41"/>
      <c r="J235" s="41"/>
      <c r="K235" s="41"/>
      <c r="L235" s="41"/>
      <c r="M235" s="6"/>
      <c r="N235" s="6"/>
    </row>
    <row r="236" spans="1:14" ht="37.5" customHeight="1">
      <c r="A236" s="1"/>
      <c r="B236" s="30" t="s">
        <v>246</v>
      </c>
      <c r="C236" s="30"/>
      <c r="D236" s="30"/>
      <c r="E236" s="46" t="s">
        <v>252</v>
      </c>
      <c r="F236" s="46" t="s">
        <v>261</v>
      </c>
      <c r="G236" s="46" t="s">
        <v>254</v>
      </c>
      <c r="H236" s="46" t="s">
        <v>264</v>
      </c>
      <c r="I236" s="41"/>
      <c r="J236" s="41"/>
      <c r="K236" s="41"/>
      <c r="L236" s="41"/>
      <c r="M236" s="6"/>
      <c r="N236" s="6"/>
    </row>
    <row r="237" spans="1:14" ht="38.25" customHeight="1">
      <c r="A237" s="1"/>
      <c r="B237" s="30" t="s">
        <v>247</v>
      </c>
      <c r="C237" s="30"/>
      <c r="D237" s="30"/>
      <c r="E237" s="46" t="s">
        <v>252</v>
      </c>
      <c r="F237" s="46" t="s">
        <v>255</v>
      </c>
      <c r="G237" s="46" t="s">
        <v>256</v>
      </c>
      <c r="H237" s="46" t="s">
        <v>265</v>
      </c>
      <c r="I237" s="41"/>
      <c r="J237" s="41"/>
      <c r="K237" s="41"/>
      <c r="L237" s="41"/>
      <c r="M237" s="6"/>
      <c r="N237" s="6"/>
    </row>
    <row r="238" spans="1:14" ht="36.75" customHeight="1">
      <c r="A238" s="1"/>
      <c r="B238" s="47" t="s">
        <v>270</v>
      </c>
      <c r="C238" s="47"/>
      <c r="D238" s="47"/>
      <c r="E238" s="46" t="s">
        <v>262</v>
      </c>
      <c r="F238" s="22" t="s">
        <v>266</v>
      </c>
      <c r="G238" s="46" t="s">
        <v>267</v>
      </c>
      <c r="H238" s="46" t="s">
        <v>263</v>
      </c>
      <c r="I238" s="41"/>
      <c r="J238" s="41"/>
      <c r="K238" s="41"/>
      <c r="L238" s="41"/>
      <c r="M238" s="6"/>
      <c r="N238" s="6"/>
    </row>
    <row r="239" spans="1:14" ht="38.25">
      <c r="A239" s="1"/>
      <c r="B239" s="47" t="s">
        <v>248</v>
      </c>
      <c r="C239" s="47"/>
      <c r="D239" s="47"/>
      <c r="E239" s="46" t="s">
        <v>262</v>
      </c>
      <c r="F239" s="46" t="s">
        <v>268</v>
      </c>
      <c r="G239" s="46" t="s">
        <v>267</v>
      </c>
      <c r="H239" s="46" t="s">
        <v>271</v>
      </c>
      <c r="I239" s="41"/>
      <c r="J239" s="41"/>
      <c r="K239" s="41"/>
      <c r="L239" s="41"/>
      <c r="M239" s="6"/>
      <c r="N239" s="6"/>
    </row>
    <row r="240" spans="1:14" ht="12.7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6"/>
      <c r="N240" s="6"/>
    </row>
    <row r="241" spans="1:14" ht="13.5">
      <c r="A241" s="9" t="s">
        <v>392</v>
      </c>
      <c r="B241" s="48" t="s">
        <v>112</v>
      </c>
      <c r="C241" s="48"/>
      <c r="D241" s="48"/>
      <c r="E241" s="48"/>
      <c r="F241" s="1"/>
      <c r="G241" s="1"/>
      <c r="H241" s="1"/>
      <c r="I241" s="1"/>
      <c r="J241" s="1"/>
      <c r="K241" s="1"/>
      <c r="L241" s="1"/>
      <c r="M241" s="6"/>
      <c r="N241" s="6"/>
    </row>
    <row r="242" spans="1:14" ht="12.75">
      <c r="A242" s="1" t="s">
        <v>113</v>
      </c>
      <c r="B242" s="1" t="s">
        <v>114</v>
      </c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6"/>
      <c r="N242" s="6"/>
    </row>
    <row r="243" spans="1:14" ht="12.75">
      <c r="A243" s="1"/>
      <c r="B243" s="1"/>
      <c r="C243" s="1"/>
      <c r="D243" s="1"/>
      <c r="E243" s="1"/>
      <c r="F243" s="1"/>
      <c r="G243" s="49" t="s">
        <v>325</v>
      </c>
      <c r="H243" s="1"/>
      <c r="I243" s="1"/>
      <c r="J243" s="1"/>
      <c r="K243" s="1"/>
      <c r="L243" s="1"/>
      <c r="M243" s="6"/>
      <c r="N243" s="6"/>
    </row>
    <row r="244" spans="1:14" ht="25.5">
      <c r="A244" s="50" t="s">
        <v>115</v>
      </c>
      <c r="B244" s="51" t="s">
        <v>116</v>
      </c>
      <c r="C244" s="128" t="s">
        <v>117</v>
      </c>
      <c r="D244" s="129"/>
      <c r="E244" s="51" t="s">
        <v>118</v>
      </c>
      <c r="F244" s="51" t="s">
        <v>119</v>
      </c>
      <c r="G244" s="51"/>
      <c r="H244" s="1"/>
      <c r="I244" s="1"/>
      <c r="J244" s="1"/>
      <c r="K244" s="1"/>
      <c r="L244" s="1"/>
      <c r="M244" s="6"/>
      <c r="N244" s="6"/>
    </row>
    <row r="245" spans="1:14" ht="54" customHeight="1">
      <c r="A245" s="52" t="s">
        <v>295</v>
      </c>
      <c r="B245" s="53" t="s">
        <v>298</v>
      </c>
      <c r="C245" s="126" t="s">
        <v>120</v>
      </c>
      <c r="D245" s="127"/>
      <c r="E245" s="54" t="s">
        <v>408</v>
      </c>
      <c r="F245" s="54" t="s">
        <v>322</v>
      </c>
      <c r="G245" s="54"/>
      <c r="H245" s="1"/>
      <c r="I245" s="1"/>
      <c r="J245" s="1"/>
      <c r="K245" s="1"/>
      <c r="L245" s="1"/>
      <c r="M245" s="6"/>
      <c r="N245" s="6"/>
    </row>
    <row r="246" spans="1:14" ht="12.75">
      <c r="A246" s="55"/>
      <c r="B246" s="53"/>
      <c r="C246" s="126"/>
      <c r="D246" s="127"/>
      <c r="E246" s="54"/>
      <c r="F246" s="54"/>
      <c r="G246" s="54"/>
      <c r="H246" s="1"/>
      <c r="I246" s="1"/>
      <c r="J246" s="1"/>
      <c r="K246" s="1"/>
      <c r="L246" s="1"/>
      <c r="M246" s="6"/>
      <c r="N246" s="6"/>
    </row>
    <row r="247" spans="1:14" ht="38.25">
      <c r="A247" s="55" t="s">
        <v>296</v>
      </c>
      <c r="B247" s="53" t="s">
        <v>299</v>
      </c>
      <c r="C247" s="126" t="s">
        <v>122</v>
      </c>
      <c r="D247" s="127"/>
      <c r="E247" s="54" t="s">
        <v>121</v>
      </c>
      <c r="F247" s="54" t="s">
        <v>321</v>
      </c>
      <c r="G247" s="54"/>
      <c r="H247" s="1"/>
      <c r="I247" s="1"/>
      <c r="J247" s="1"/>
      <c r="K247" s="1"/>
      <c r="L247" s="1"/>
      <c r="M247" s="6"/>
      <c r="N247" s="6"/>
    </row>
    <row r="248" spans="1:14" ht="38.25">
      <c r="A248" s="55" t="s">
        <v>297</v>
      </c>
      <c r="B248" s="53" t="s">
        <v>300</v>
      </c>
      <c r="C248" s="126" t="s">
        <v>123</v>
      </c>
      <c r="D248" s="127"/>
      <c r="E248" s="54" t="s">
        <v>124</v>
      </c>
      <c r="F248" s="54" t="s">
        <v>323</v>
      </c>
      <c r="G248" s="54"/>
      <c r="H248" s="1"/>
      <c r="I248" s="1"/>
      <c r="J248" s="1"/>
      <c r="K248" s="1"/>
      <c r="L248" s="1"/>
      <c r="M248" s="6"/>
      <c r="N248" s="6"/>
    </row>
    <row r="249" spans="1:14" ht="12.75">
      <c r="A249" s="1"/>
      <c r="B249" s="8"/>
      <c r="C249" s="8"/>
      <c r="D249" s="8"/>
      <c r="E249" s="1"/>
      <c r="F249" s="1"/>
      <c r="G249" s="1"/>
      <c r="H249" s="1"/>
      <c r="I249" s="1"/>
      <c r="J249" s="1"/>
      <c r="K249" s="1"/>
      <c r="L249" s="1"/>
      <c r="M249" s="6"/>
      <c r="N249" s="6"/>
    </row>
    <row r="250" spans="1:14" ht="12.75">
      <c r="A250" s="1"/>
      <c r="B250" s="8" t="s">
        <v>399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6"/>
      <c r="N250" s="6"/>
    </row>
    <row r="251" spans="1:14" ht="12.75">
      <c r="A251" s="1"/>
      <c r="B251" s="56"/>
      <c r="C251" s="56"/>
      <c r="D251" s="56"/>
      <c r="E251" s="3"/>
      <c r="F251" s="3"/>
      <c r="G251" s="3"/>
      <c r="H251" s="3"/>
      <c r="I251" s="3"/>
      <c r="J251" s="3"/>
      <c r="K251" s="57" t="s">
        <v>125</v>
      </c>
      <c r="L251" s="1"/>
      <c r="M251" s="6"/>
      <c r="N251" s="6"/>
    </row>
    <row r="252" spans="1:14" ht="25.5">
      <c r="A252" s="58" t="s">
        <v>115</v>
      </c>
      <c r="B252" s="59" t="s">
        <v>126</v>
      </c>
      <c r="C252" s="59"/>
      <c r="D252" s="59"/>
      <c r="E252" s="10" t="s">
        <v>127</v>
      </c>
      <c r="F252" s="10" t="s">
        <v>128</v>
      </c>
      <c r="G252" s="10" t="s">
        <v>129</v>
      </c>
      <c r="H252" s="10" t="s">
        <v>130</v>
      </c>
      <c r="I252" s="58" t="s">
        <v>400</v>
      </c>
      <c r="J252" s="58" t="s">
        <v>400</v>
      </c>
      <c r="K252" s="11" t="s">
        <v>132</v>
      </c>
      <c r="L252" s="1"/>
      <c r="M252" s="6"/>
      <c r="N252" s="6"/>
    </row>
    <row r="253" spans="1:14" ht="12.75">
      <c r="A253" s="58"/>
      <c r="B253" s="59"/>
      <c r="C253" s="59"/>
      <c r="D253" s="59"/>
      <c r="E253" s="10"/>
      <c r="F253" s="10"/>
      <c r="G253" s="10"/>
      <c r="H253" s="10"/>
      <c r="I253" s="58" t="s">
        <v>133</v>
      </c>
      <c r="J253" s="58" t="s">
        <v>133</v>
      </c>
      <c r="K253" s="11"/>
      <c r="L253" s="1"/>
      <c r="M253" s="6"/>
      <c r="N253" s="6"/>
    </row>
    <row r="254" spans="1:14" ht="12.75">
      <c r="A254" s="58"/>
      <c r="B254" s="59"/>
      <c r="C254" s="59"/>
      <c r="D254" s="59"/>
      <c r="E254" s="10"/>
      <c r="F254" s="10"/>
      <c r="G254" s="10"/>
      <c r="H254" s="10" t="s">
        <v>131</v>
      </c>
      <c r="I254" s="10"/>
      <c r="J254" s="11"/>
      <c r="K254" s="11" t="s">
        <v>134</v>
      </c>
      <c r="L254" s="1"/>
      <c r="M254" s="6"/>
      <c r="N254" s="6"/>
    </row>
    <row r="255" spans="1:14" ht="25.5">
      <c r="A255" s="58"/>
      <c r="B255" s="60" t="s">
        <v>135</v>
      </c>
      <c r="C255" s="60"/>
      <c r="D255" s="60"/>
      <c r="E255" s="59"/>
      <c r="F255" s="59"/>
      <c r="G255" s="59"/>
      <c r="H255" s="59"/>
      <c r="I255" s="88">
        <v>32.4</v>
      </c>
      <c r="J255" s="59"/>
      <c r="K255" s="58"/>
      <c r="L255" s="1"/>
      <c r="M255" s="6"/>
      <c r="N255" s="6"/>
    </row>
    <row r="256" spans="1:14" ht="12.75">
      <c r="A256" s="58">
        <v>1</v>
      </c>
      <c r="B256" s="58" t="s">
        <v>136</v>
      </c>
      <c r="C256" s="58"/>
      <c r="D256" s="58"/>
      <c r="E256" s="61"/>
      <c r="F256" s="61"/>
      <c r="G256" s="61"/>
      <c r="H256" s="61"/>
      <c r="I256" s="61"/>
      <c r="J256" s="10"/>
      <c r="K256" s="58"/>
      <c r="L256" s="1"/>
      <c r="M256" s="6"/>
      <c r="N256" s="6"/>
    </row>
    <row r="257" spans="1:14" ht="12.75">
      <c r="A257" s="58"/>
      <c r="B257" s="58" t="s">
        <v>289</v>
      </c>
      <c r="C257" s="58"/>
      <c r="D257" s="58"/>
      <c r="E257" s="62">
        <f>E259+E260+E262</f>
        <v>19674.1482</v>
      </c>
      <c r="F257" s="62">
        <f>F259+F260+F262</f>
        <v>30041.4708</v>
      </c>
      <c r="G257" s="62">
        <f>G259+G260+G262</f>
        <v>890.3278</v>
      </c>
      <c r="H257" s="62">
        <f>H259+H260+H262</f>
        <v>834.8252</v>
      </c>
      <c r="I257" s="62">
        <f>I259+I260+I262</f>
        <v>51472.022000000004</v>
      </c>
      <c r="J257" s="59"/>
      <c r="K257" s="58"/>
      <c r="L257" s="1"/>
      <c r="M257" s="6"/>
      <c r="N257" s="6"/>
    </row>
    <row r="258" spans="1:14" ht="12.75">
      <c r="A258" s="63" t="s">
        <v>137</v>
      </c>
      <c r="B258" s="10" t="s">
        <v>138</v>
      </c>
      <c r="C258" s="10"/>
      <c r="D258" s="10"/>
      <c r="E258" s="61"/>
      <c r="F258" s="61"/>
      <c r="G258" s="61"/>
      <c r="H258" s="61"/>
      <c r="I258" s="61"/>
      <c r="J258" s="10"/>
      <c r="K258" s="58"/>
      <c r="L258" s="1"/>
      <c r="M258" s="6"/>
      <c r="N258" s="6"/>
    </row>
    <row r="259" spans="1:14" ht="38.25">
      <c r="A259" s="63"/>
      <c r="B259" s="64" t="s">
        <v>139</v>
      </c>
      <c r="C259" s="64"/>
      <c r="D259" s="64">
        <v>4000</v>
      </c>
      <c r="E259" s="65">
        <v>2879.8482</v>
      </c>
      <c r="F259" s="65">
        <v>2091.9708</v>
      </c>
      <c r="G259" s="65">
        <v>828.8278</v>
      </c>
      <c r="H259" s="65">
        <v>814.3252</v>
      </c>
      <c r="I259" s="66">
        <f>SUM(E259:H259)</f>
        <v>6614.972</v>
      </c>
      <c r="J259" s="10"/>
      <c r="K259" s="58"/>
      <c r="L259" s="1"/>
      <c r="M259" s="6"/>
      <c r="N259" s="6"/>
    </row>
    <row r="260" spans="1:14" ht="38.25">
      <c r="A260" s="63" t="s">
        <v>140</v>
      </c>
      <c r="B260" s="64" t="s">
        <v>366</v>
      </c>
      <c r="C260" s="64"/>
      <c r="D260" s="67">
        <v>4001</v>
      </c>
      <c r="E260" s="68">
        <v>16794.3</v>
      </c>
      <c r="F260" s="68">
        <v>27949.5</v>
      </c>
      <c r="G260" s="68">
        <v>61.5</v>
      </c>
      <c r="H260" s="68">
        <v>20.5</v>
      </c>
      <c r="I260" s="66">
        <f>SUM(E260:H260)</f>
        <v>44825.8</v>
      </c>
      <c r="J260" s="58"/>
      <c r="K260" s="58"/>
      <c r="L260" s="1"/>
      <c r="M260" s="6"/>
      <c r="N260" s="6"/>
    </row>
    <row r="261" spans="1:14" ht="12.75">
      <c r="A261" s="63" t="s">
        <v>141</v>
      </c>
      <c r="B261" s="64" t="s">
        <v>142</v>
      </c>
      <c r="C261" s="64"/>
      <c r="D261" s="64"/>
      <c r="E261" s="61"/>
      <c r="F261" s="61"/>
      <c r="G261" s="61"/>
      <c r="H261" s="61"/>
      <c r="I261" s="61"/>
      <c r="J261" s="10"/>
      <c r="K261" s="10"/>
      <c r="L261" s="1"/>
      <c r="M261" s="6"/>
      <c r="N261" s="6"/>
    </row>
    <row r="262" spans="1:14" ht="131.25" customHeight="1">
      <c r="A262" s="63" t="s">
        <v>143</v>
      </c>
      <c r="B262" s="10" t="s">
        <v>393</v>
      </c>
      <c r="C262" s="10"/>
      <c r="D262" s="69">
        <v>2100</v>
      </c>
      <c r="E262" s="66"/>
      <c r="F262" s="66"/>
      <c r="G262" s="66"/>
      <c r="H262" s="66"/>
      <c r="I262" s="66">
        <v>31.25</v>
      </c>
      <c r="J262" s="58"/>
      <c r="K262" s="58"/>
      <c r="L262" s="1"/>
      <c r="M262" s="6"/>
      <c r="N262" s="6"/>
    </row>
    <row r="263" spans="1:14" ht="38.25">
      <c r="A263" s="63" t="s">
        <v>144</v>
      </c>
      <c r="B263" s="10" t="s">
        <v>145</v>
      </c>
      <c r="C263" s="10"/>
      <c r="D263" s="10"/>
      <c r="E263" s="70"/>
      <c r="F263" s="70"/>
      <c r="G263" s="4"/>
      <c r="H263" s="70"/>
      <c r="I263" s="70"/>
      <c r="J263" s="10"/>
      <c r="K263" s="10"/>
      <c r="L263" s="1"/>
      <c r="M263" s="6"/>
      <c r="N263" s="6"/>
    </row>
    <row r="264" spans="1:14" ht="12.75">
      <c r="A264" s="58">
        <v>2</v>
      </c>
      <c r="B264" s="58" t="s">
        <v>146</v>
      </c>
      <c r="C264" s="71"/>
      <c r="D264" s="71"/>
      <c r="E264" s="72">
        <f>E265+E266+E267+E268+E269+E270+E271+E277+E285+E292+E294+E305+E307+E310</f>
        <v>19706.608200000002</v>
      </c>
      <c r="F264" s="72">
        <f>F265+F266+F267+F268+F269+F270+F271+F277+F285+F292+F294+F305+F307+F310</f>
        <v>30067.910800000005</v>
      </c>
      <c r="G264" s="72">
        <f>G265+G266+G267+G268+G269+G270+G271+G277+G285+G292+G294+G305+G307+G310</f>
        <v>890.3278</v>
      </c>
      <c r="H264" s="72">
        <f>H265+H266+H267+H268+H269+H270+H271+H277+H285+H292+H294+H305+H307+H310</f>
        <v>839.5752</v>
      </c>
      <c r="I264" s="72">
        <f>E264+F264+G264+H264</f>
        <v>51504.422000000006</v>
      </c>
      <c r="J264" s="71"/>
      <c r="K264" s="58"/>
      <c r="L264" s="1"/>
      <c r="M264" s="6"/>
      <c r="N264" s="6"/>
    </row>
    <row r="265" spans="1:14" ht="12.75">
      <c r="A265" s="58"/>
      <c r="B265" s="58" t="s">
        <v>371</v>
      </c>
      <c r="C265" s="58">
        <v>211</v>
      </c>
      <c r="D265" s="73">
        <v>4001</v>
      </c>
      <c r="E265" s="72">
        <v>12851.66</v>
      </c>
      <c r="F265" s="72">
        <v>21419.54</v>
      </c>
      <c r="G265" s="72"/>
      <c r="H265" s="72"/>
      <c r="I265" s="72">
        <f aca="true" t="shared" si="0" ref="I265:I275">SUM(E265:H265)</f>
        <v>34271.2</v>
      </c>
      <c r="J265" s="73"/>
      <c r="K265" s="58"/>
      <c r="L265" s="1"/>
      <c r="M265" s="6"/>
      <c r="N265" s="6"/>
    </row>
    <row r="266" spans="1:14" ht="12.75">
      <c r="A266" s="58"/>
      <c r="B266" s="58" t="s">
        <v>370</v>
      </c>
      <c r="C266" s="58">
        <v>213</v>
      </c>
      <c r="D266" s="73">
        <v>4001</v>
      </c>
      <c r="E266" s="72">
        <v>3881.2</v>
      </c>
      <c r="F266" s="72">
        <v>6468.4</v>
      </c>
      <c r="G266" s="72"/>
      <c r="H266" s="72"/>
      <c r="I266" s="72">
        <f t="shared" si="0"/>
        <v>10349.599999999999</v>
      </c>
      <c r="J266" s="73"/>
      <c r="K266" s="58"/>
      <c r="L266" s="1"/>
      <c r="M266" s="6"/>
      <c r="N266" s="6"/>
    </row>
    <row r="267" spans="1:14" ht="12.75">
      <c r="A267" s="58"/>
      <c r="B267" s="58" t="s">
        <v>371</v>
      </c>
      <c r="C267" s="73">
        <v>211</v>
      </c>
      <c r="D267" s="73"/>
      <c r="E267" s="72"/>
      <c r="F267" s="72"/>
      <c r="G267" s="72"/>
      <c r="H267" s="72"/>
      <c r="I267" s="72">
        <f t="shared" si="0"/>
        <v>0</v>
      </c>
      <c r="J267" s="58"/>
      <c r="K267" s="58"/>
      <c r="L267" s="1"/>
      <c r="M267" s="6"/>
      <c r="N267" s="6"/>
    </row>
    <row r="268" spans="1:14" ht="12.75">
      <c r="A268" s="58"/>
      <c r="B268" s="58" t="s">
        <v>370</v>
      </c>
      <c r="C268" s="73">
        <v>213</v>
      </c>
      <c r="D268" s="73"/>
      <c r="E268" s="72"/>
      <c r="F268" s="72"/>
      <c r="G268" s="72"/>
      <c r="H268" s="72"/>
      <c r="I268" s="72">
        <f t="shared" si="0"/>
        <v>0</v>
      </c>
      <c r="J268" s="58"/>
      <c r="K268" s="58"/>
      <c r="L268" s="1"/>
      <c r="M268" s="6"/>
      <c r="N268" s="6"/>
    </row>
    <row r="269" spans="1:14" ht="12.75">
      <c r="A269" s="58"/>
      <c r="B269" s="58" t="s">
        <v>372</v>
      </c>
      <c r="C269" s="58">
        <v>211</v>
      </c>
      <c r="D269" s="58">
        <v>2000</v>
      </c>
      <c r="E269" s="72"/>
      <c r="F269" s="72"/>
      <c r="G269" s="72"/>
      <c r="H269" s="72"/>
      <c r="I269" s="72">
        <f t="shared" si="0"/>
        <v>0</v>
      </c>
      <c r="J269" s="58"/>
      <c r="K269" s="58"/>
      <c r="L269" s="1"/>
      <c r="M269" s="6"/>
      <c r="N269" s="6"/>
    </row>
    <row r="270" spans="1:14" ht="12.75">
      <c r="A270" s="58"/>
      <c r="B270" s="58" t="s">
        <v>370</v>
      </c>
      <c r="C270" s="58">
        <v>213</v>
      </c>
      <c r="D270" s="58">
        <v>2000</v>
      </c>
      <c r="E270" s="72"/>
      <c r="F270" s="72"/>
      <c r="G270" s="72"/>
      <c r="H270" s="72"/>
      <c r="I270" s="72">
        <f t="shared" si="0"/>
        <v>0</v>
      </c>
      <c r="J270" s="58"/>
      <c r="K270" s="58"/>
      <c r="L270" s="1"/>
      <c r="M270" s="6"/>
      <c r="N270" s="6"/>
    </row>
    <row r="271" spans="1:14" ht="29.25" customHeight="1">
      <c r="A271" s="58"/>
      <c r="B271" s="58" t="s">
        <v>310</v>
      </c>
      <c r="C271" s="58">
        <v>212</v>
      </c>
      <c r="D271" s="58">
        <v>4000</v>
      </c>
      <c r="E271" s="72">
        <f>E272+E273+E274+E275</f>
        <v>0</v>
      </c>
      <c r="F271" s="72">
        <f>F272+F273+F274+F275</f>
        <v>190</v>
      </c>
      <c r="G271" s="72">
        <f>G272+G273+G274+G275</f>
        <v>50</v>
      </c>
      <c r="H271" s="72">
        <f>H272+H273+H274+H275</f>
        <v>0</v>
      </c>
      <c r="I271" s="72">
        <f t="shared" si="0"/>
        <v>240</v>
      </c>
      <c r="J271" s="58"/>
      <c r="K271" s="58"/>
      <c r="L271" s="1"/>
      <c r="M271" s="6"/>
      <c r="N271" s="6"/>
    </row>
    <row r="272" spans="1:14" ht="12.75">
      <c r="A272" s="58"/>
      <c r="B272" s="58" t="s">
        <v>311</v>
      </c>
      <c r="C272" s="58">
        <v>212</v>
      </c>
      <c r="D272" s="58" t="s">
        <v>343</v>
      </c>
      <c r="E272" s="72"/>
      <c r="F272" s="72">
        <v>190</v>
      </c>
      <c r="G272" s="72">
        <v>50</v>
      </c>
      <c r="H272" s="72"/>
      <c r="I272" s="72">
        <f t="shared" si="0"/>
        <v>240</v>
      </c>
      <c r="J272" s="58"/>
      <c r="K272" s="58"/>
      <c r="L272" s="1"/>
      <c r="M272" s="6"/>
      <c r="N272" s="6"/>
    </row>
    <row r="273" spans="1:14" ht="16.5" customHeight="1">
      <c r="A273" s="58"/>
      <c r="B273" s="58" t="s">
        <v>312</v>
      </c>
      <c r="C273" s="58">
        <v>212</v>
      </c>
      <c r="D273" s="58" t="s">
        <v>344</v>
      </c>
      <c r="E273" s="72"/>
      <c r="F273" s="72"/>
      <c r="G273" s="72"/>
      <c r="H273" s="72"/>
      <c r="I273" s="72">
        <f t="shared" si="0"/>
        <v>0</v>
      </c>
      <c r="J273" s="58"/>
      <c r="K273" s="58"/>
      <c r="L273" s="1"/>
      <c r="M273" s="6"/>
      <c r="N273" s="6"/>
    </row>
    <row r="274" spans="1:14" ht="12.75">
      <c r="A274" s="58"/>
      <c r="B274" s="58" t="s">
        <v>313</v>
      </c>
      <c r="C274" s="58"/>
      <c r="D274" s="58"/>
      <c r="E274" s="72"/>
      <c r="F274" s="72"/>
      <c r="G274" s="72"/>
      <c r="H274" s="72"/>
      <c r="I274" s="72">
        <f t="shared" si="0"/>
        <v>0</v>
      </c>
      <c r="J274" s="58"/>
      <c r="K274" s="58"/>
      <c r="L274" s="1"/>
      <c r="M274" s="6"/>
      <c r="N274" s="6"/>
    </row>
    <row r="275" spans="1:14" ht="12.75">
      <c r="A275" s="58"/>
      <c r="B275" s="58" t="s">
        <v>314</v>
      </c>
      <c r="C275" s="58">
        <v>212</v>
      </c>
      <c r="D275" s="58" t="s">
        <v>345</v>
      </c>
      <c r="E275" s="72"/>
      <c r="F275" s="72"/>
      <c r="G275" s="72"/>
      <c r="H275" s="72"/>
      <c r="I275" s="72">
        <f t="shared" si="0"/>
        <v>0</v>
      </c>
      <c r="J275" s="58"/>
      <c r="K275" s="58"/>
      <c r="L275" s="1"/>
      <c r="M275" s="6"/>
      <c r="N275" s="6"/>
    </row>
    <row r="276" spans="1:14" ht="12.75">
      <c r="A276" s="58"/>
      <c r="B276" s="58"/>
      <c r="C276" s="58"/>
      <c r="D276" s="58"/>
      <c r="E276" s="72"/>
      <c r="F276" s="72"/>
      <c r="G276" s="72"/>
      <c r="H276" s="72"/>
      <c r="I276" s="72"/>
      <c r="J276" s="58"/>
      <c r="K276" s="58"/>
      <c r="L276" s="1"/>
      <c r="M276" s="6"/>
      <c r="N276" s="6"/>
    </row>
    <row r="277" spans="1:14" ht="12.75">
      <c r="A277" s="58"/>
      <c r="B277" s="58" t="s">
        <v>373</v>
      </c>
      <c r="C277" s="58" t="s">
        <v>427</v>
      </c>
      <c r="D277" s="58">
        <v>4000</v>
      </c>
      <c r="E277" s="72">
        <f>E278+E279+E280+E281+E282+E283+E284</f>
        <v>2560.7762000000002</v>
      </c>
      <c r="F277" s="72">
        <f>F278+F279+F280+F281+F282+F283</f>
        <v>1424.2668</v>
      </c>
      <c r="G277" s="72">
        <f>G278+G279+G280+G281+G282+G283</f>
        <v>386.4268</v>
      </c>
      <c r="H277" s="72">
        <f>H278+H279+H280+H281+H282+H283</f>
        <v>471.2052</v>
      </c>
      <c r="I277" s="72">
        <f>I278+I279+I280+I281+I282+I283</f>
        <v>4842.675</v>
      </c>
      <c r="J277" s="58"/>
      <c r="K277" s="58"/>
      <c r="L277" s="1"/>
      <c r="M277" s="6"/>
      <c r="N277" s="6"/>
    </row>
    <row r="278" spans="1:14" ht="12.75">
      <c r="A278" s="10"/>
      <c r="B278" s="74" t="s">
        <v>346</v>
      </c>
      <c r="C278" s="10">
        <v>221</v>
      </c>
      <c r="D278" s="10">
        <v>4000</v>
      </c>
      <c r="E278" s="75">
        <v>13.3072</v>
      </c>
      <c r="F278" s="75">
        <v>12.0598</v>
      </c>
      <c r="G278" s="75">
        <v>7.4858</v>
      </c>
      <c r="H278" s="75">
        <v>8.7322</v>
      </c>
      <c r="I278" s="75">
        <f aca="true" t="shared" si="1" ref="I278:I283">SUM(E278:H278)</f>
        <v>41.584999999999994</v>
      </c>
      <c r="J278" s="10"/>
      <c r="K278" s="10"/>
      <c r="L278" s="1"/>
      <c r="M278" s="6"/>
      <c r="N278" s="6"/>
    </row>
    <row r="279" spans="1:14" ht="12.75">
      <c r="A279" s="10"/>
      <c r="B279" s="74" t="s">
        <v>347</v>
      </c>
      <c r="C279" s="10">
        <v>221</v>
      </c>
      <c r="D279" s="76">
        <v>4001</v>
      </c>
      <c r="E279" s="77">
        <v>61.5</v>
      </c>
      <c r="F279" s="77">
        <v>61.5</v>
      </c>
      <c r="G279" s="77">
        <v>61.5</v>
      </c>
      <c r="H279" s="77">
        <v>20.5</v>
      </c>
      <c r="I279" s="77">
        <f t="shared" si="1"/>
        <v>205</v>
      </c>
      <c r="J279" s="10"/>
      <c r="K279" s="10"/>
      <c r="L279" s="1"/>
      <c r="M279" s="6"/>
      <c r="N279" s="6"/>
    </row>
    <row r="280" spans="1:14" ht="12.75">
      <c r="A280" s="10"/>
      <c r="B280" s="74" t="s">
        <v>147</v>
      </c>
      <c r="C280" s="10">
        <v>223</v>
      </c>
      <c r="D280" s="10" t="s">
        <v>349</v>
      </c>
      <c r="E280" s="75">
        <v>78.996</v>
      </c>
      <c r="F280" s="75">
        <v>71.589</v>
      </c>
      <c r="G280" s="75">
        <v>53.687</v>
      </c>
      <c r="H280" s="75">
        <v>42.588</v>
      </c>
      <c r="I280" s="75">
        <f t="shared" si="1"/>
        <v>246.85999999999999</v>
      </c>
      <c r="J280" s="10"/>
      <c r="K280" s="10"/>
      <c r="L280" s="1"/>
      <c r="M280" s="6"/>
      <c r="N280" s="6"/>
    </row>
    <row r="281" spans="1:14" ht="12.75">
      <c r="A281" s="10"/>
      <c r="B281" s="74" t="s">
        <v>148</v>
      </c>
      <c r="C281" s="10">
        <v>223</v>
      </c>
      <c r="D281" s="10" t="s">
        <v>348</v>
      </c>
      <c r="E281" s="75">
        <v>102.804</v>
      </c>
      <c r="F281" s="75">
        <v>102.82</v>
      </c>
      <c r="G281" s="75">
        <v>106.584</v>
      </c>
      <c r="H281" s="75">
        <v>82.992</v>
      </c>
      <c r="I281" s="75">
        <f t="shared" si="1"/>
        <v>395.2</v>
      </c>
      <c r="J281" s="10"/>
      <c r="K281" s="10"/>
      <c r="L281" s="1"/>
      <c r="M281" s="6"/>
      <c r="N281" s="6"/>
    </row>
    <row r="282" spans="1:14" ht="12.75">
      <c r="A282" s="10"/>
      <c r="B282" s="74" t="s">
        <v>149</v>
      </c>
      <c r="C282" s="10">
        <v>223</v>
      </c>
      <c r="D282" s="10" t="s">
        <v>350</v>
      </c>
      <c r="E282" s="75">
        <v>2142.485</v>
      </c>
      <c r="F282" s="75">
        <v>921.123</v>
      </c>
      <c r="G282" s="75">
        <v>44.992</v>
      </c>
      <c r="H282" s="75"/>
      <c r="I282" s="75">
        <f t="shared" si="1"/>
        <v>3108.6000000000004</v>
      </c>
      <c r="J282" s="10"/>
      <c r="K282" s="10"/>
      <c r="L282" s="1"/>
      <c r="M282" s="6"/>
      <c r="N282" s="6"/>
    </row>
    <row r="283" spans="1:14" ht="12.75">
      <c r="A283" s="10"/>
      <c r="B283" s="74" t="s">
        <v>150</v>
      </c>
      <c r="C283" s="10">
        <v>223</v>
      </c>
      <c r="D283" s="10" t="s">
        <v>351</v>
      </c>
      <c r="E283" s="75">
        <v>161.684</v>
      </c>
      <c r="F283" s="75">
        <v>255.175</v>
      </c>
      <c r="G283" s="75">
        <v>112.178</v>
      </c>
      <c r="H283" s="75">
        <v>316.393</v>
      </c>
      <c r="I283" s="75">
        <f t="shared" si="1"/>
        <v>845.4300000000001</v>
      </c>
      <c r="J283" s="10"/>
      <c r="K283" s="10"/>
      <c r="L283" s="1"/>
      <c r="M283" s="6"/>
      <c r="N283" s="6"/>
    </row>
    <row r="284" spans="1:14" ht="12.75">
      <c r="A284" s="10"/>
      <c r="B284" s="74"/>
      <c r="C284" s="10"/>
      <c r="D284" s="10"/>
      <c r="E284" s="75"/>
      <c r="F284" s="75"/>
      <c r="G284" s="75"/>
      <c r="H284" s="75"/>
      <c r="I284" s="75"/>
      <c r="J284" s="10"/>
      <c r="K284" s="10"/>
      <c r="L284" s="1"/>
      <c r="M284" s="6"/>
      <c r="N284" s="6"/>
    </row>
    <row r="285" spans="1:14" ht="12.75">
      <c r="A285" s="58"/>
      <c r="B285" s="58" t="s">
        <v>374</v>
      </c>
      <c r="C285" s="58">
        <v>225</v>
      </c>
      <c r="D285" s="58">
        <v>4000</v>
      </c>
      <c r="E285" s="72">
        <f>E286+E287+E288+E290+E291</f>
        <v>44.972</v>
      </c>
      <c r="F285" s="72">
        <f>F286+F287+F288+F290+F291</f>
        <v>25.304000000000002</v>
      </c>
      <c r="G285" s="72">
        <f>G286+G287+G288+G290+G291</f>
        <v>20.62</v>
      </c>
      <c r="H285" s="72">
        <f>H286+H287+H288+H290+H291</f>
        <v>25.304000000000002</v>
      </c>
      <c r="I285" s="72">
        <f aca="true" t="shared" si="2" ref="I285:I306">SUM(E285:H285)</f>
        <v>116.20000000000002</v>
      </c>
      <c r="J285" s="58"/>
      <c r="K285" s="58"/>
      <c r="L285" s="1"/>
      <c r="M285" s="6"/>
      <c r="N285" s="6"/>
    </row>
    <row r="286" spans="1:14" ht="12.75">
      <c r="A286" s="58"/>
      <c r="B286" s="74"/>
      <c r="C286" s="58"/>
      <c r="D286" s="58"/>
      <c r="E286" s="75"/>
      <c r="F286" s="75"/>
      <c r="G286" s="75"/>
      <c r="H286" s="75"/>
      <c r="I286" s="75">
        <f t="shared" si="2"/>
        <v>0</v>
      </c>
      <c r="J286" s="58"/>
      <c r="K286" s="58"/>
      <c r="L286" s="1"/>
      <c r="M286" s="6"/>
      <c r="N286" s="6"/>
    </row>
    <row r="287" spans="1:14" ht="12.75">
      <c r="A287" s="10"/>
      <c r="B287" s="74" t="s">
        <v>309</v>
      </c>
      <c r="C287" s="10">
        <v>225</v>
      </c>
      <c r="D287" s="10" t="s">
        <v>352</v>
      </c>
      <c r="E287" s="75">
        <v>29.972</v>
      </c>
      <c r="F287" s="75">
        <v>10.304</v>
      </c>
      <c r="G287" s="75">
        <v>5.62</v>
      </c>
      <c r="H287" s="75">
        <v>10.304</v>
      </c>
      <c r="I287" s="75">
        <f t="shared" si="2"/>
        <v>56.2</v>
      </c>
      <c r="J287" s="10"/>
      <c r="K287" s="10"/>
      <c r="L287" s="1"/>
      <c r="M287" s="6"/>
      <c r="N287" s="6"/>
    </row>
    <row r="288" spans="1:14" ht="12.75">
      <c r="A288" s="10"/>
      <c r="B288" s="74" t="s">
        <v>155</v>
      </c>
      <c r="C288" s="10">
        <v>225</v>
      </c>
      <c r="D288" s="10" t="s">
        <v>376</v>
      </c>
      <c r="E288" s="75">
        <v>15</v>
      </c>
      <c r="F288" s="75">
        <v>15</v>
      </c>
      <c r="G288" s="75">
        <v>15</v>
      </c>
      <c r="H288" s="75">
        <v>15</v>
      </c>
      <c r="I288" s="75">
        <f t="shared" si="2"/>
        <v>60</v>
      </c>
      <c r="J288" s="10"/>
      <c r="K288" s="10"/>
      <c r="L288" s="1"/>
      <c r="M288" s="6"/>
      <c r="N288" s="6"/>
    </row>
    <row r="289" spans="1:14" ht="12.75">
      <c r="A289" s="10"/>
      <c r="B289" s="74" t="s">
        <v>155</v>
      </c>
      <c r="C289" s="10">
        <v>225</v>
      </c>
      <c r="D289" s="10" t="s">
        <v>367</v>
      </c>
      <c r="E289" s="75"/>
      <c r="F289" s="75"/>
      <c r="G289" s="75"/>
      <c r="H289" s="75"/>
      <c r="I289" s="75">
        <f t="shared" si="2"/>
        <v>0</v>
      </c>
      <c r="J289" s="10"/>
      <c r="K289" s="10"/>
      <c r="L289" s="1"/>
      <c r="M289" s="6"/>
      <c r="N289" s="6"/>
    </row>
    <row r="290" spans="1:14" ht="25.5">
      <c r="A290" s="10"/>
      <c r="B290" s="74" t="s">
        <v>156</v>
      </c>
      <c r="C290" s="10"/>
      <c r="D290" s="10"/>
      <c r="E290" s="75"/>
      <c r="F290" s="75"/>
      <c r="G290" s="75"/>
      <c r="H290" s="75"/>
      <c r="I290" s="75">
        <f t="shared" si="2"/>
        <v>0</v>
      </c>
      <c r="J290" s="10"/>
      <c r="K290" s="10"/>
      <c r="L290" s="1"/>
      <c r="M290" s="6"/>
      <c r="N290" s="6"/>
    </row>
    <row r="291" spans="1:14" ht="38.25">
      <c r="A291" s="10"/>
      <c r="B291" s="74" t="s">
        <v>157</v>
      </c>
      <c r="C291" s="10">
        <v>225</v>
      </c>
      <c r="D291" s="10" t="s">
        <v>382</v>
      </c>
      <c r="E291" s="75"/>
      <c r="F291" s="75"/>
      <c r="G291" s="75"/>
      <c r="H291" s="75"/>
      <c r="I291" s="75">
        <f t="shared" si="2"/>
        <v>0</v>
      </c>
      <c r="J291" s="10"/>
      <c r="K291" s="10"/>
      <c r="L291" s="1"/>
      <c r="M291" s="6"/>
      <c r="N291" s="6"/>
    </row>
    <row r="292" spans="1:14" ht="25.5">
      <c r="A292" s="10"/>
      <c r="B292" s="78" t="s">
        <v>315</v>
      </c>
      <c r="C292" s="10">
        <v>222</v>
      </c>
      <c r="D292" s="10" t="s">
        <v>345</v>
      </c>
      <c r="E292" s="72"/>
      <c r="F292" s="72"/>
      <c r="G292" s="72"/>
      <c r="H292" s="72"/>
      <c r="I292" s="72">
        <f t="shared" si="2"/>
        <v>0</v>
      </c>
      <c r="J292" s="10"/>
      <c r="K292" s="10"/>
      <c r="L292" s="1"/>
      <c r="M292" s="6"/>
      <c r="N292" s="6"/>
    </row>
    <row r="293" spans="1:14" ht="12.75">
      <c r="A293" s="10"/>
      <c r="B293" s="74"/>
      <c r="C293" s="10"/>
      <c r="D293" s="10"/>
      <c r="E293" s="75"/>
      <c r="F293" s="75"/>
      <c r="G293" s="75"/>
      <c r="H293" s="75"/>
      <c r="I293" s="75">
        <f t="shared" si="2"/>
        <v>0</v>
      </c>
      <c r="J293" s="10"/>
      <c r="K293" s="10"/>
      <c r="L293" s="1"/>
      <c r="M293" s="6"/>
      <c r="N293" s="6"/>
    </row>
    <row r="294" spans="1:14" ht="12.75">
      <c r="A294" s="10"/>
      <c r="B294" s="58" t="s">
        <v>308</v>
      </c>
      <c r="C294" s="10">
        <v>226</v>
      </c>
      <c r="D294" s="10">
        <v>4000</v>
      </c>
      <c r="E294" s="72">
        <f>E295+E296+E297+E298+E299+E300+E301+E302+E303+E304</f>
        <v>0</v>
      </c>
      <c r="F294" s="72">
        <f>F295+F296+F297+F298+F299+F300+F301+F302+F303+F304</f>
        <v>58.25</v>
      </c>
      <c r="G294" s="72">
        <f>G295+G296+G297+G298+G299+G300+G301+G302+G303+G304</f>
        <v>42.681</v>
      </c>
      <c r="H294" s="72">
        <f>H295+H296+H297+H298+H299+H300+H301+H302+H303+H304</f>
        <v>49.516</v>
      </c>
      <c r="I294" s="72">
        <f t="shared" si="2"/>
        <v>150.447</v>
      </c>
      <c r="J294" s="10"/>
      <c r="K294" s="10"/>
      <c r="L294" s="1"/>
      <c r="M294" s="6"/>
      <c r="N294" s="6"/>
    </row>
    <row r="295" spans="1:14" ht="25.5">
      <c r="A295" s="10"/>
      <c r="B295" s="74" t="s">
        <v>154</v>
      </c>
      <c r="C295" s="10">
        <v>226</v>
      </c>
      <c r="D295" s="10" t="s">
        <v>376</v>
      </c>
      <c r="E295" s="75"/>
      <c r="F295" s="75"/>
      <c r="G295" s="75"/>
      <c r="H295" s="75"/>
      <c r="I295" s="75">
        <f t="shared" si="2"/>
        <v>0</v>
      </c>
      <c r="J295" s="10"/>
      <c r="K295" s="10"/>
      <c r="L295" s="1"/>
      <c r="M295" s="6"/>
      <c r="N295" s="6"/>
    </row>
    <row r="296" spans="1:14" ht="12.75">
      <c r="A296" s="10"/>
      <c r="B296" s="74" t="s">
        <v>301</v>
      </c>
      <c r="C296" s="10">
        <v>226</v>
      </c>
      <c r="D296" s="10" t="s">
        <v>353</v>
      </c>
      <c r="E296" s="75"/>
      <c r="F296" s="75"/>
      <c r="G296" s="75"/>
      <c r="H296" s="75"/>
      <c r="I296" s="75">
        <f t="shared" si="2"/>
        <v>0</v>
      </c>
      <c r="J296" s="10"/>
      <c r="K296" s="10"/>
      <c r="L296" s="1"/>
      <c r="M296" s="6"/>
      <c r="N296" s="6"/>
    </row>
    <row r="297" spans="1:14" ht="12.75">
      <c r="A297" s="58"/>
      <c r="B297" s="74" t="s">
        <v>301</v>
      </c>
      <c r="C297" s="58">
        <v>226</v>
      </c>
      <c r="D297" s="58" t="s">
        <v>377</v>
      </c>
      <c r="E297" s="72"/>
      <c r="F297" s="72"/>
      <c r="G297" s="72"/>
      <c r="H297" s="72"/>
      <c r="I297" s="72">
        <f t="shared" si="2"/>
        <v>0</v>
      </c>
      <c r="J297" s="58"/>
      <c r="K297" s="58"/>
      <c r="L297" s="1"/>
      <c r="M297" s="6"/>
      <c r="N297" s="6"/>
    </row>
    <row r="298" spans="1:14" ht="12.75">
      <c r="A298" s="10"/>
      <c r="B298" s="74" t="s">
        <v>368</v>
      </c>
      <c r="C298" s="10">
        <v>226</v>
      </c>
      <c r="D298" s="10" t="s">
        <v>376</v>
      </c>
      <c r="E298" s="75"/>
      <c r="F298" s="75">
        <v>10.8</v>
      </c>
      <c r="G298" s="75">
        <v>37.181</v>
      </c>
      <c r="H298" s="75">
        <v>24.516</v>
      </c>
      <c r="I298" s="75">
        <f t="shared" si="2"/>
        <v>72.49699999999999</v>
      </c>
      <c r="J298" s="10"/>
      <c r="K298" s="10"/>
      <c r="L298" s="1"/>
      <c r="M298" s="6"/>
      <c r="N298" s="6"/>
    </row>
    <row r="299" spans="1:14" ht="12.75">
      <c r="A299" s="10"/>
      <c r="B299" s="74" t="s">
        <v>151</v>
      </c>
      <c r="C299" s="10"/>
      <c r="D299" s="10"/>
      <c r="E299" s="75"/>
      <c r="F299" s="75"/>
      <c r="G299" s="75"/>
      <c r="H299" s="75"/>
      <c r="I299" s="75">
        <f t="shared" si="2"/>
        <v>0</v>
      </c>
      <c r="J299" s="10"/>
      <c r="K299" s="10"/>
      <c r="L299" s="1"/>
      <c r="M299" s="6"/>
      <c r="N299" s="6"/>
    </row>
    <row r="300" spans="1:14" ht="38.25">
      <c r="A300" s="10"/>
      <c r="B300" s="74" t="s">
        <v>152</v>
      </c>
      <c r="C300" s="10">
        <v>226</v>
      </c>
      <c r="D300" s="10" t="s">
        <v>376</v>
      </c>
      <c r="E300" s="75"/>
      <c r="F300" s="75">
        <v>15</v>
      </c>
      <c r="G300" s="75">
        <v>5.5</v>
      </c>
      <c r="H300" s="75">
        <v>25</v>
      </c>
      <c r="I300" s="75">
        <f t="shared" si="2"/>
        <v>45.5</v>
      </c>
      <c r="J300" s="10"/>
      <c r="K300" s="10"/>
      <c r="L300" s="1"/>
      <c r="M300" s="6"/>
      <c r="N300" s="6"/>
    </row>
    <row r="301" spans="1:14" ht="15" customHeight="1">
      <c r="A301" s="10"/>
      <c r="B301" s="74" t="s">
        <v>153</v>
      </c>
      <c r="C301" s="10">
        <v>226</v>
      </c>
      <c r="D301" s="10" t="s">
        <v>354</v>
      </c>
      <c r="E301" s="75"/>
      <c r="F301" s="75">
        <v>10</v>
      </c>
      <c r="G301" s="75"/>
      <c r="H301" s="75"/>
      <c r="I301" s="75">
        <f t="shared" si="2"/>
        <v>10</v>
      </c>
      <c r="J301" s="10"/>
      <c r="K301" s="10"/>
      <c r="L301" s="1"/>
      <c r="M301" s="6"/>
      <c r="N301" s="6"/>
    </row>
    <row r="302" spans="1:14" ht="25.5" customHeight="1">
      <c r="A302" s="78"/>
      <c r="B302" s="74" t="s">
        <v>302</v>
      </c>
      <c r="C302" s="10">
        <v>226</v>
      </c>
      <c r="D302" s="10" t="s">
        <v>345</v>
      </c>
      <c r="E302" s="75"/>
      <c r="F302" s="75"/>
      <c r="G302" s="75"/>
      <c r="H302" s="75"/>
      <c r="I302" s="75">
        <f t="shared" si="2"/>
        <v>0</v>
      </c>
      <c r="J302" s="10"/>
      <c r="K302" s="10"/>
      <c r="L302" s="1"/>
      <c r="M302" s="6"/>
      <c r="N302" s="6"/>
    </row>
    <row r="303" spans="1:14" ht="14.25" customHeight="1">
      <c r="A303" s="10"/>
      <c r="B303" s="74" t="s">
        <v>303</v>
      </c>
      <c r="C303" s="10"/>
      <c r="D303" s="10"/>
      <c r="E303" s="75"/>
      <c r="F303" s="75">
        <v>22.45</v>
      </c>
      <c r="G303" s="75"/>
      <c r="H303" s="75"/>
      <c r="I303" s="75">
        <f t="shared" si="2"/>
        <v>22.45</v>
      </c>
      <c r="J303" s="10"/>
      <c r="K303" s="10"/>
      <c r="L303" s="1"/>
      <c r="M303" s="6"/>
      <c r="N303" s="6"/>
    </row>
    <row r="304" spans="1:14" ht="15.75" customHeight="1">
      <c r="A304" s="10"/>
      <c r="B304" s="74" t="s">
        <v>316</v>
      </c>
      <c r="C304" s="10">
        <v>226</v>
      </c>
      <c r="D304" s="10" t="s">
        <v>376</v>
      </c>
      <c r="E304" s="75"/>
      <c r="F304" s="75"/>
      <c r="G304" s="75"/>
      <c r="H304" s="75"/>
      <c r="I304" s="75">
        <f t="shared" si="2"/>
        <v>0</v>
      </c>
      <c r="J304" s="10"/>
      <c r="K304" s="10"/>
      <c r="L304" s="1"/>
      <c r="M304" s="6"/>
      <c r="N304" s="6"/>
    </row>
    <row r="305" spans="1:14" ht="12.75">
      <c r="A305" s="10"/>
      <c r="C305" s="10">
        <v>262</v>
      </c>
      <c r="D305" s="10"/>
      <c r="E305" s="72">
        <f>E306</f>
        <v>0</v>
      </c>
      <c r="F305" s="72">
        <f>F306</f>
        <v>0</v>
      </c>
      <c r="G305" s="72">
        <f>G306</f>
        <v>0</v>
      </c>
      <c r="H305" s="72">
        <f>H306</f>
        <v>0</v>
      </c>
      <c r="I305" s="72">
        <f t="shared" si="2"/>
        <v>0</v>
      </c>
      <c r="J305" s="10"/>
      <c r="K305" s="10"/>
      <c r="L305" s="1"/>
      <c r="M305" s="6"/>
      <c r="N305" s="6"/>
    </row>
    <row r="306" spans="1:14" ht="12.75">
      <c r="A306" s="10"/>
      <c r="B306" s="74" t="s">
        <v>166</v>
      </c>
      <c r="C306" s="10">
        <v>262</v>
      </c>
      <c r="D306" s="10"/>
      <c r="E306" s="75"/>
      <c r="F306" s="75"/>
      <c r="G306" s="75"/>
      <c r="H306" s="75"/>
      <c r="I306" s="75">
        <f t="shared" si="2"/>
        <v>0</v>
      </c>
      <c r="J306" s="10"/>
      <c r="K306" s="10"/>
      <c r="L306" s="1"/>
      <c r="M306" s="6"/>
      <c r="N306" s="6"/>
    </row>
    <row r="307" spans="1:14" ht="12.75">
      <c r="A307" s="58"/>
      <c r="B307" s="58" t="s">
        <v>317</v>
      </c>
      <c r="C307" s="58"/>
      <c r="D307" s="58"/>
      <c r="E307" s="72">
        <f>E308+E309</f>
        <v>136</v>
      </c>
      <c r="F307" s="72">
        <f>F308+F309</f>
        <v>123.25</v>
      </c>
      <c r="G307" s="72">
        <f>G308+G309</f>
        <v>76.5</v>
      </c>
      <c r="H307" s="72">
        <f>H308+H309</f>
        <v>46.75</v>
      </c>
      <c r="I307" s="72">
        <f>SUM(E307:H307)</f>
        <v>382.5</v>
      </c>
      <c r="J307" s="58"/>
      <c r="K307" s="58"/>
      <c r="L307" s="1"/>
      <c r="M307" s="6"/>
      <c r="N307" s="6"/>
    </row>
    <row r="308" spans="1:14" ht="25.5">
      <c r="A308" s="10"/>
      <c r="B308" s="74" t="s">
        <v>429</v>
      </c>
      <c r="C308" s="10">
        <v>290</v>
      </c>
      <c r="D308" s="10" t="s">
        <v>355</v>
      </c>
      <c r="E308" s="75">
        <v>136</v>
      </c>
      <c r="F308" s="75">
        <v>123.25</v>
      </c>
      <c r="G308" s="75">
        <v>76.5</v>
      </c>
      <c r="H308" s="75">
        <v>46.75</v>
      </c>
      <c r="I308" s="75">
        <f>SUM(E308:H308)</f>
        <v>382.5</v>
      </c>
      <c r="J308" s="10"/>
      <c r="K308" s="10"/>
      <c r="L308" s="1"/>
      <c r="M308" s="6"/>
      <c r="N308" s="6"/>
    </row>
    <row r="309" spans="1:14" ht="12.75">
      <c r="A309" s="10"/>
      <c r="B309" s="74" t="s">
        <v>158</v>
      </c>
      <c r="C309" s="10"/>
      <c r="D309" s="10"/>
      <c r="E309" s="75"/>
      <c r="F309" s="75"/>
      <c r="G309" s="75"/>
      <c r="H309" s="75"/>
      <c r="I309" s="75">
        <f>SUM(E309:H309)</f>
        <v>0</v>
      </c>
      <c r="J309" s="10"/>
      <c r="K309" s="10"/>
      <c r="L309" s="1"/>
      <c r="M309" s="6"/>
      <c r="N309" s="6"/>
    </row>
    <row r="310" spans="1:14" ht="16.5" customHeight="1">
      <c r="A310" s="58"/>
      <c r="B310" s="58" t="s">
        <v>375</v>
      </c>
      <c r="C310" s="58">
        <v>300</v>
      </c>
      <c r="D310" s="58"/>
      <c r="E310" s="72">
        <f>E311+E314</f>
        <v>232</v>
      </c>
      <c r="F310" s="72">
        <f>F311+F314</f>
        <v>358.9</v>
      </c>
      <c r="G310" s="72">
        <f>G311+G314</f>
        <v>314.1</v>
      </c>
      <c r="H310" s="72">
        <f>H311+H314</f>
        <v>246.8</v>
      </c>
      <c r="I310" s="72">
        <f>I311+I314</f>
        <v>1151.8</v>
      </c>
      <c r="J310" s="58"/>
      <c r="K310" s="58"/>
      <c r="L310" s="1"/>
      <c r="M310" s="6"/>
      <c r="N310" s="6"/>
    </row>
    <row r="311" spans="1:14" ht="12.75">
      <c r="A311" s="10"/>
      <c r="B311" s="74" t="s">
        <v>319</v>
      </c>
      <c r="C311" s="10">
        <v>310</v>
      </c>
      <c r="D311" s="10"/>
      <c r="E311" s="75">
        <f>E312+313:313</f>
        <v>0</v>
      </c>
      <c r="F311" s="75">
        <f>F312+313:313</f>
        <v>0</v>
      </c>
      <c r="G311" s="75">
        <f>G312+313:313</f>
        <v>0</v>
      </c>
      <c r="H311" s="75">
        <f>H312+313:313</f>
        <v>0</v>
      </c>
      <c r="I311" s="75">
        <f aca="true" t="shared" si="3" ref="I311:I318">SUM(E311:H311)</f>
        <v>0</v>
      </c>
      <c r="J311" s="10"/>
      <c r="K311" s="10"/>
      <c r="L311" s="1"/>
      <c r="M311" s="6"/>
      <c r="N311" s="6"/>
    </row>
    <row r="312" spans="1:14" ht="21.75" customHeight="1">
      <c r="A312" s="10"/>
      <c r="B312" s="74" t="s">
        <v>159</v>
      </c>
      <c r="C312" s="10">
        <v>310</v>
      </c>
      <c r="D312" s="10" t="s">
        <v>356</v>
      </c>
      <c r="E312" s="77"/>
      <c r="F312" s="77"/>
      <c r="G312" s="77"/>
      <c r="H312" s="77"/>
      <c r="I312" s="77">
        <f t="shared" si="3"/>
        <v>0</v>
      </c>
      <c r="J312" s="10"/>
      <c r="K312" s="10"/>
      <c r="L312" s="1"/>
      <c r="M312" s="6"/>
      <c r="N312" s="6"/>
    </row>
    <row r="313" spans="1:14" ht="16.5" customHeight="1">
      <c r="A313" s="10"/>
      <c r="B313" s="74" t="s">
        <v>380</v>
      </c>
      <c r="C313" s="10">
        <v>310</v>
      </c>
      <c r="D313" s="10" t="s">
        <v>379</v>
      </c>
      <c r="E313" s="79"/>
      <c r="F313" s="79"/>
      <c r="G313" s="79"/>
      <c r="H313" s="79"/>
      <c r="I313" s="77">
        <f t="shared" si="3"/>
        <v>0</v>
      </c>
      <c r="J313" s="10"/>
      <c r="K313" s="10"/>
      <c r="L313" s="1"/>
      <c r="M313" s="6"/>
      <c r="N313" s="6"/>
    </row>
    <row r="314" spans="1:14" ht="12.75">
      <c r="A314" s="10"/>
      <c r="B314" s="78" t="s">
        <v>318</v>
      </c>
      <c r="C314" s="10"/>
      <c r="D314" s="10"/>
      <c r="E314" s="80">
        <f>E316+E317+E318+E319+E320+E321+E322+E323+E324+E325</f>
        <v>232</v>
      </c>
      <c r="F314" s="80">
        <f>F316+F317+F318+F319+F320+F321+F322+F323+F324</f>
        <v>358.9</v>
      </c>
      <c r="G314" s="80">
        <f>G315+G316+G317+G318+G319+G320+G321+G322+G323+G324</f>
        <v>314.1</v>
      </c>
      <c r="H314" s="80">
        <f>H316+H317+H318+H319+H320+H321+H322+H323+H324</f>
        <v>246.8</v>
      </c>
      <c r="I314" s="72">
        <f t="shared" si="3"/>
        <v>1151.8</v>
      </c>
      <c r="J314" s="10"/>
      <c r="K314" s="10"/>
      <c r="L314" s="1"/>
      <c r="M314" s="6"/>
      <c r="N314" s="6"/>
    </row>
    <row r="315" spans="1:14" ht="12.75">
      <c r="A315" s="10"/>
      <c r="B315" s="81" t="s">
        <v>381</v>
      </c>
      <c r="C315" s="10">
        <v>340</v>
      </c>
      <c r="D315" s="10" t="s">
        <v>378</v>
      </c>
      <c r="E315" s="75"/>
      <c r="F315" s="75"/>
      <c r="G315" s="75"/>
      <c r="H315" s="75"/>
      <c r="I315" s="75">
        <f t="shared" si="3"/>
        <v>0</v>
      </c>
      <c r="J315" s="10"/>
      <c r="K315" s="10"/>
      <c r="L315" s="1"/>
      <c r="M315" s="6"/>
      <c r="N315" s="6"/>
    </row>
    <row r="316" spans="1:14" ht="12.75">
      <c r="A316" s="10"/>
      <c r="B316" s="81" t="s">
        <v>160</v>
      </c>
      <c r="C316" s="10">
        <v>340</v>
      </c>
      <c r="D316" s="10" t="s">
        <v>358</v>
      </c>
      <c r="E316" s="75"/>
      <c r="F316" s="75">
        <v>10</v>
      </c>
      <c r="G316" s="75"/>
      <c r="H316" s="75"/>
      <c r="I316" s="75">
        <f t="shared" si="3"/>
        <v>10</v>
      </c>
      <c r="J316" s="10"/>
      <c r="K316" s="10"/>
      <c r="L316" s="1"/>
      <c r="M316" s="6"/>
      <c r="N316" s="6"/>
    </row>
    <row r="317" spans="1:14" ht="19.5" customHeight="1">
      <c r="A317" s="10"/>
      <c r="B317" s="81" t="s">
        <v>320</v>
      </c>
      <c r="C317" s="10">
        <v>340</v>
      </c>
      <c r="D317" s="10" t="s">
        <v>359</v>
      </c>
      <c r="E317" s="75"/>
      <c r="F317" s="75"/>
      <c r="G317" s="75"/>
      <c r="H317" s="75"/>
      <c r="I317" s="75">
        <f t="shared" si="3"/>
        <v>0</v>
      </c>
      <c r="J317" s="10"/>
      <c r="K317" s="10"/>
      <c r="L317" s="1"/>
      <c r="M317" s="6"/>
      <c r="N317" s="6"/>
    </row>
    <row r="318" spans="1:14" ht="12.75">
      <c r="A318" s="10"/>
      <c r="B318" s="81" t="s">
        <v>161</v>
      </c>
      <c r="C318" s="10"/>
      <c r="D318" s="10"/>
      <c r="E318" s="75"/>
      <c r="F318" s="75">
        <v>10</v>
      </c>
      <c r="G318" s="75"/>
      <c r="H318" s="75"/>
      <c r="I318" s="75">
        <f t="shared" si="3"/>
        <v>10</v>
      </c>
      <c r="J318" s="10"/>
      <c r="K318" s="10"/>
      <c r="L318" s="1"/>
      <c r="M318" s="6"/>
      <c r="N318" s="6"/>
    </row>
    <row r="319" spans="1:14" ht="25.5">
      <c r="A319" s="10"/>
      <c r="B319" s="81" t="s">
        <v>162</v>
      </c>
      <c r="C319" s="10">
        <v>340</v>
      </c>
      <c r="D319" s="10" t="s">
        <v>357</v>
      </c>
      <c r="E319" s="77"/>
      <c r="F319" s="77"/>
      <c r="G319" s="77"/>
      <c r="H319" s="77"/>
      <c r="I319" s="77">
        <f aca="true" t="shared" si="4" ref="I319:I325">SUM(E319:H319)</f>
        <v>0</v>
      </c>
      <c r="J319" s="10"/>
      <c r="K319" s="10"/>
      <c r="L319" s="1"/>
      <c r="M319" s="6"/>
      <c r="N319" s="6"/>
    </row>
    <row r="320" spans="1:14" ht="12.75">
      <c r="A320" s="10"/>
      <c r="B320" s="81" t="s">
        <v>163</v>
      </c>
      <c r="C320" s="10">
        <v>340</v>
      </c>
      <c r="D320" s="10" t="s">
        <v>360</v>
      </c>
      <c r="E320" s="75">
        <v>5</v>
      </c>
      <c r="F320" s="75">
        <v>25</v>
      </c>
      <c r="G320" s="75">
        <v>5</v>
      </c>
      <c r="H320" s="75"/>
      <c r="I320" s="75">
        <f t="shared" si="4"/>
        <v>35</v>
      </c>
      <c r="J320" s="10"/>
      <c r="K320" s="10"/>
      <c r="L320" s="1"/>
      <c r="M320" s="6"/>
      <c r="N320" s="6"/>
    </row>
    <row r="321" spans="1:14" ht="18.75" customHeight="1">
      <c r="A321" s="10"/>
      <c r="B321" s="81" t="s">
        <v>369</v>
      </c>
      <c r="C321" s="10">
        <v>340</v>
      </c>
      <c r="D321" s="10" t="s">
        <v>361</v>
      </c>
      <c r="E321" s="75"/>
      <c r="F321" s="75">
        <v>26.5</v>
      </c>
      <c r="G321" s="75"/>
      <c r="H321" s="75">
        <v>4.75</v>
      </c>
      <c r="I321" s="75">
        <f t="shared" si="4"/>
        <v>31.25</v>
      </c>
      <c r="J321" s="10"/>
      <c r="K321" s="10"/>
      <c r="L321" s="1"/>
      <c r="M321" s="6"/>
      <c r="N321" s="6"/>
    </row>
    <row r="322" spans="1:14" ht="12.75">
      <c r="A322" s="10"/>
      <c r="B322" s="81" t="s">
        <v>164</v>
      </c>
      <c r="C322" s="10"/>
      <c r="D322" s="10"/>
      <c r="E322" s="75"/>
      <c r="F322" s="75"/>
      <c r="G322" s="75"/>
      <c r="H322" s="75"/>
      <c r="I322" s="75">
        <f t="shared" si="4"/>
        <v>0</v>
      </c>
      <c r="J322" s="10"/>
      <c r="K322" s="10"/>
      <c r="L322" s="1"/>
      <c r="M322" s="6"/>
      <c r="N322" s="6"/>
    </row>
    <row r="323" spans="1:14" ht="12.75">
      <c r="A323" s="10"/>
      <c r="B323" s="81" t="s">
        <v>165</v>
      </c>
      <c r="C323" s="10">
        <v>340</v>
      </c>
      <c r="D323" s="10" t="s">
        <v>362</v>
      </c>
      <c r="E323" s="75">
        <v>34</v>
      </c>
      <c r="F323" s="75">
        <v>30</v>
      </c>
      <c r="G323" s="75">
        <v>44.5</v>
      </c>
      <c r="H323" s="75">
        <v>41.5</v>
      </c>
      <c r="I323" s="75">
        <f t="shared" si="4"/>
        <v>150</v>
      </c>
      <c r="J323" s="10"/>
      <c r="K323" s="10"/>
      <c r="L323" s="1"/>
      <c r="M323" s="6"/>
      <c r="N323" s="6"/>
    </row>
    <row r="324" spans="1:14" ht="12.75">
      <c r="A324" s="10"/>
      <c r="B324" s="81" t="s">
        <v>167</v>
      </c>
      <c r="C324" s="10">
        <v>340</v>
      </c>
      <c r="D324" s="10" t="s">
        <v>363</v>
      </c>
      <c r="E324" s="75">
        <v>160.6</v>
      </c>
      <c r="F324" s="75">
        <v>257.4</v>
      </c>
      <c r="G324" s="75">
        <v>264.6</v>
      </c>
      <c r="H324" s="75">
        <v>200.55</v>
      </c>
      <c r="I324" s="75">
        <f t="shared" si="4"/>
        <v>883.1500000000001</v>
      </c>
      <c r="J324" s="10"/>
      <c r="K324" s="10"/>
      <c r="L324" s="1"/>
      <c r="M324" s="6"/>
      <c r="N324" s="6"/>
    </row>
    <row r="325" spans="1:14" ht="12.75">
      <c r="A325" s="10"/>
      <c r="B325" s="81" t="s">
        <v>426</v>
      </c>
      <c r="C325" s="10">
        <v>340</v>
      </c>
      <c r="D325" s="10" t="s">
        <v>428</v>
      </c>
      <c r="E325" s="75">
        <v>32.4</v>
      </c>
      <c r="F325" s="75"/>
      <c r="G325" s="75"/>
      <c r="H325" s="75"/>
      <c r="I325" s="75">
        <f t="shared" si="4"/>
        <v>32.4</v>
      </c>
      <c r="J325" s="10"/>
      <c r="K325" s="10"/>
      <c r="L325" s="1"/>
      <c r="M325" s="6"/>
      <c r="N325" s="6"/>
    </row>
    <row r="326" spans="1:14" ht="25.5">
      <c r="A326" s="10"/>
      <c r="B326" s="82" t="s">
        <v>394</v>
      </c>
      <c r="C326" s="10"/>
      <c r="D326" s="10"/>
      <c r="E326" s="75"/>
      <c r="F326" s="75"/>
      <c r="G326" s="75"/>
      <c r="H326" s="75"/>
      <c r="I326" s="75"/>
      <c r="J326" s="10"/>
      <c r="K326" s="10"/>
      <c r="L326" s="1"/>
      <c r="M326" s="6"/>
      <c r="N326" s="6"/>
    </row>
    <row r="327" spans="1:14" ht="12.75">
      <c r="A327" s="10"/>
      <c r="B327" s="58" t="s">
        <v>168</v>
      </c>
      <c r="C327" s="10"/>
      <c r="D327" s="10"/>
      <c r="E327" s="75"/>
      <c r="F327" s="75"/>
      <c r="G327" s="75"/>
      <c r="H327" s="75"/>
      <c r="I327" s="75">
        <f>SUM(E327:H327)</f>
        <v>0</v>
      </c>
      <c r="J327" s="10"/>
      <c r="K327" s="10"/>
      <c r="L327" s="1"/>
      <c r="M327" s="6"/>
      <c r="N327" s="6"/>
    </row>
    <row r="328" spans="1:14" ht="12.75">
      <c r="A328" s="1"/>
      <c r="B328" s="83" t="s">
        <v>169</v>
      </c>
      <c r="C328" s="83"/>
      <c r="D328" s="83"/>
      <c r="E328" s="1"/>
      <c r="F328" s="1"/>
      <c r="G328" s="1"/>
      <c r="H328" s="1"/>
      <c r="I328" s="1"/>
      <c r="J328" s="1"/>
      <c r="K328" s="1"/>
      <c r="L328" s="1"/>
      <c r="M328" s="6"/>
      <c r="N328" s="6"/>
    </row>
    <row r="329" spans="1:14" ht="12.75">
      <c r="A329" s="1"/>
      <c r="B329" s="84"/>
      <c r="C329" s="84"/>
      <c r="D329" s="84"/>
      <c r="E329" s="1"/>
      <c r="F329" s="1"/>
      <c r="G329" s="1"/>
      <c r="H329" s="1"/>
      <c r="I329" s="1"/>
      <c r="J329" s="1"/>
      <c r="K329" s="1"/>
      <c r="L329" s="1"/>
      <c r="M329" s="6"/>
      <c r="N329" s="6"/>
    </row>
    <row r="330" spans="1:14" ht="25.5">
      <c r="A330" s="1"/>
      <c r="B330" s="85" t="s">
        <v>365</v>
      </c>
      <c r="C330" s="85"/>
      <c r="D330" s="85"/>
      <c r="E330" s="85" t="s">
        <v>170</v>
      </c>
      <c r="F330" s="1"/>
      <c r="G330" s="1"/>
      <c r="H330" s="1"/>
      <c r="I330" s="1"/>
      <c r="J330" s="1"/>
      <c r="K330" s="1"/>
      <c r="L330" s="1"/>
      <c r="M330" s="6"/>
      <c r="N330" s="6"/>
    </row>
    <row r="331" spans="1:14" ht="12.75">
      <c r="A331" s="1"/>
      <c r="B331" s="86"/>
      <c r="C331" s="86"/>
      <c r="D331" s="86"/>
      <c r="E331" s="87">
        <v>0</v>
      </c>
      <c r="F331" s="1"/>
      <c r="G331" s="1"/>
      <c r="H331" s="1"/>
      <c r="I331" s="1"/>
      <c r="J331" s="1"/>
      <c r="K331" s="1"/>
      <c r="L331" s="1"/>
      <c r="M331" s="6"/>
      <c r="N331" s="6"/>
    </row>
    <row r="332" spans="1:14" ht="63.75">
      <c r="A332" s="1"/>
      <c r="B332" s="84" t="s">
        <v>171</v>
      </c>
      <c r="C332" s="84"/>
      <c r="D332" s="84"/>
      <c r="E332" s="1"/>
      <c r="F332" s="1"/>
      <c r="G332" s="1"/>
      <c r="H332" s="1"/>
      <c r="I332" s="1"/>
      <c r="J332" s="1"/>
      <c r="K332" s="1"/>
      <c r="L332" s="1"/>
      <c r="M332" s="6"/>
      <c r="N332" s="6"/>
    </row>
    <row r="333" spans="1:14" ht="12.75">
      <c r="A333" s="1"/>
      <c r="B333" s="84"/>
      <c r="C333" s="84"/>
      <c r="D333" s="84"/>
      <c r="E333" s="1"/>
      <c r="F333" s="1"/>
      <c r="G333" s="1"/>
      <c r="H333" s="1"/>
      <c r="I333" s="1"/>
      <c r="J333" s="1"/>
      <c r="K333" s="1"/>
      <c r="L333" s="1"/>
      <c r="M333" s="6"/>
      <c r="N333" s="6"/>
    </row>
    <row r="334" spans="1:14" ht="12.75">
      <c r="A334" s="1"/>
      <c r="B334" s="84" t="s">
        <v>172</v>
      </c>
      <c r="C334" s="84"/>
      <c r="D334" s="84"/>
      <c r="E334" s="1" t="s">
        <v>395</v>
      </c>
      <c r="F334" s="1"/>
      <c r="G334" s="1"/>
      <c r="H334" s="1"/>
      <c r="I334" s="1"/>
      <c r="J334" s="1"/>
      <c r="K334" s="1"/>
      <c r="L334" s="1"/>
      <c r="M334" s="6"/>
      <c r="N334" s="6"/>
    </row>
    <row r="335" spans="1:14" ht="25.5">
      <c r="A335" s="1"/>
      <c r="B335" s="1"/>
      <c r="C335" s="1"/>
      <c r="D335" s="1"/>
      <c r="E335" s="13" t="s">
        <v>275</v>
      </c>
      <c r="F335" s="1"/>
      <c r="G335" s="7" t="s">
        <v>274</v>
      </c>
      <c r="H335" s="7" t="s">
        <v>273</v>
      </c>
      <c r="I335" s="1"/>
      <c r="J335" s="1"/>
      <c r="K335" s="84" t="s">
        <v>173</v>
      </c>
      <c r="L335" s="1"/>
      <c r="M335" s="6"/>
      <c r="N335" s="6"/>
    </row>
    <row r="336" spans="1:14" ht="12.75">
      <c r="A336" s="1"/>
      <c r="B336" s="1"/>
      <c r="C336" s="1"/>
      <c r="D336" s="1"/>
      <c r="E336" s="13"/>
      <c r="F336" s="1"/>
      <c r="G336" s="7"/>
      <c r="H336" s="7"/>
      <c r="I336" s="1"/>
      <c r="J336" s="1"/>
      <c r="K336" s="84"/>
      <c r="L336" s="1"/>
      <c r="M336" s="6"/>
      <c r="N336" s="6"/>
    </row>
    <row r="337" spans="1:14" ht="12.75">
      <c r="A337" s="1"/>
      <c r="B337" s="84"/>
      <c r="C337" s="84"/>
      <c r="D337" s="84"/>
      <c r="E337" s="1"/>
      <c r="F337" s="1"/>
      <c r="G337" s="1"/>
      <c r="H337" s="1"/>
      <c r="I337" s="1"/>
      <c r="J337" s="1"/>
      <c r="K337" s="1"/>
      <c r="L337" s="1"/>
      <c r="M337" s="6"/>
      <c r="N337" s="6"/>
    </row>
    <row r="338" spans="1:14" ht="12.75">
      <c r="A338" s="1"/>
      <c r="B338" s="84" t="s">
        <v>174</v>
      </c>
      <c r="C338" s="84"/>
      <c r="D338" s="84"/>
      <c r="E338" s="1" t="s">
        <v>396</v>
      </c>
      <c r="F338" s="1"/>
      <c r="G338" s="1"/>
      <c r="H338" s="1"/>
      <c r="I338" s="1"/>
      <c r="J338" s="1"/>
      <c r="K338" s="1"/>
      <c r="L338" s="1"/>
      <c r="M338" s="6"/>
      <c r="N338" s="6"/>
    </row>
    <row r="339" spans="1:14" ht="12.75">
      <c r="A339" s="1"/>
      <c r="B339" s="1"/>
      <c r="C339" s="1"/>
      <c r="D339" s="1"/>
      <c r="E339" s="1" t="s">
        <v>272</v>
      </c>
      <c r="F339" s="1"/>
      <c r="G339" s="1"/>
      <c r="H339" s="1"/>
      <c r="I339" s="1"/>
      <c r="J339" s="1"/>
      <c r="K339" s="84"/>
      <c r="L339" s="1"/>
      <c r="M339" s="6"/>
      <c r="N339" s="6"/>
    </row>
    <row r="340" spans="1:14" ht="12.75">
      <c r="A340" s="1"/>
      <c r="B340" s="84" t="s">
        <v>175</v>
      </c>
      <c r="C340" s="84"/>
      <c r="D340" s="84"/>
      <c r="E340" s="1"/>
      <c r="F340" s="1"/>
      <c r="G340" s="1"/>
      <c r="H340" s="1"/>
      <c r="I340" s="1"/>
      <c r="J340" s="1"/>
      <c r="K340" s="1"/>
      <c r="L340" s="1"/>
      <c r="M340" s="6"/>
      <c r="N340" s="6"/>
    </row>
    <row r="341" spans="1:14" ht="12.75">
      <c r="A341" s="1"/>
      <c r="B341" s="84"/>
      <c r="C341" s="84"/>
      <c r="D341" s="84"/>
      <c r="E341" s="1"/>
      <c r="F341" s="1"/>
      <c r="G341" s="1"/>
      <c r="H341" s="1"/>
      <c r="I341" s="1"/>
      <c r="J341" s="1"/>
      <c r="K341" s="1"/>
      <c r="L341" s="1"/>
      <c r="M341" s="6"/>
      <c r="N341" s="6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6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6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6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6"/>
    </row>
    <row r="346" spans="1:13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</row>
    <row r="347" spans="1:13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</row>
  </sheetData>
  <sheetProtection/>
  <mergeCells count="182">
    <mergeCell ref="C246:D246"/>
    <mergeCell ref="C247:D247"/>
    <mergeCell ref="C248:D248"/>
    <mergeCell ref="B228:L228"/>
    <mergeCell ref="E229:F229"/>
    <mergeCell ref="G229:H229"/>
    <mergeCell ref="I229:J229"/>
    <mergeCell ref="C244:D244"/>
    <mergeCell ref="C245:D245"/>
    <mergeCell ref="E226:F226"/>
    <mergeCell ref="G226:H226"/>
    <mergeCell ref="I226:J226"/>
    <mergeCell ref="E227:F227"/>
    <mergeCell ref="G227:H227"/>
    <mergeCell ref="I227:J227"/>
    <mergeCell ref="B222:L222"/>
    <mergeCell ref="E223:F223"/>
    <mergeCell ref="G223:I223"/>
    <mergeCell ref="E224:F224"/>
    <mergeCell ref="G224:I224"/>
    <mergeCell ref="B225:L225"/>
    <mergeCell ref="E219:F219"/>
    <mergeCell ref="G219:I219"/>
    <mergeCell ref="E220:F220"/>
    <mergeCell ref="G220:I220"/>
    <mergeCell ref="E221:F221"/>
    <mergeCell ref="G221:I221"/>
    <mergeCell ref="E216:F216"/>
    <mergeCell ref="G216:I216"/>
    <mergeCell ref="E217:F217"/>
    <mergeCell ref="G217:I217"/>
    <mergeCell ref="E218:F218"/>
    <mergeCell ref="G218:I218"/>
    <mergeCell ref="G211:I211"/>
    <mergeCell ref="G212:I212"/>
    <mergeCell ref="B213:L213"/>
    <mergeCell ref="E214:F214"/>
    <mergeCell ref="G214:I214"/>
    <mergeCell ref="E215:F215"/>
    <mergeCell ref="G215:I215"/>
    <mergeCell ref="H205:I205"/>
    <mergeCell ref="H206:I206"/>
    <mergeCell ref="B207:L207"/>
    <mergeCell ref="B208:L208"/>
    <mergeCell ref="G209:I209"/>
    <mergeCell ref="G210:I210"/>
    <mergeCell ref="J201:J202"/>
    <mergeCell ref="K201:K202"/>
    <mergeCell ref="L201:L202"/>
    <mergeCell ref="H202:I202"/>
    <mergeCell ref="G203:I203"/>
    <mergeCell ref="H204:I204"/>
    <mergeCell ref="B194:G194"/>
    <mergeCell ref="B195:L195"/>
    <mergeCell ref="B196:K196"/>
    <mergeCell ref="B197:K197"/>
    <mergeCell ref="B198:I198"/>
    <mergeCell ref="B200:B202"/>
    <mergeCell ref="E200:F200"/>
    <mergeCell ref="G200:L200"/>
    <mergeCell ref="E201:F201"/>
    <mergeCell ref="G201:I201"/>
    <mergeCell ref="E192:H192"/>
    <mergeCell ref="E193:H193"/>
    <mergeCell ref="E188:H188"/>
    <mergeCell ref="E189:I189"/>
    <mergeCell ref="E190:H190"/>
    <mergeCell ref="E191:H191"/>
    <mergeCell ref="E185:I185"/>
    <mergeCell ref="E178:H178"/>
    <mergeCell ref="E175:H175"/>
    <mergeCell ref="E186:H186"/>
    <mergeCell ref="E181:I181"/>
    <mergeCell ref="E183:H183"/>
    <mergeCell ref="E165:H165"/>
    <mergeCell ref="E179:H179"/>
    <mergeCell ref="E168:H168"/>
    <mergeCell ref="E169:H169"/>
    <mergeCell ref="E180:I180"/>
    <mergeCell ref="E182:I182"/>
    <mergeCell ref="E166:H166"/>
    <mergeCell ref="E170:H170"/>
    <mergeCell ref="E171:H171"/>
    <mergeCell ref="E172:H172"/>
    <mergeCell ref="E160:H160"/>
    <mergeCell ref="E157:H157"/>
    <mergeCell ref="E158:H158"/>
    <mergeCell ref="E159:H159"/>
    <mergeCell ref="E161:H161"/>
    <mergeCell ref="E176:H176"/>
    <mergeCell ref="E167:H167"/>
    <mergeCell ref="E162:H162"/>
    <mergeCell ref="E163:H163"/>
    <mergeCell ref="E164:H164"/>
    <mergeCell ref="E150:H150"/>
    <mergeCell ref="E151:H151"/>
    <mergeCell ref="E152:H152"/>
    <mergeCell ref="E153:H153"/>
    <mergeCell ref="E154:H154"/>
    <mergeCell ref="E155:H155"/>
    <mergeCell ref="E144:H144"/>
    <mergeCell ref="E145:H145"/>
    <mergeCell ref="E146:H146"/>
    <mergeCell ref="E147:H147"/>
    <mergeCell ref="E148:H148"/>
    <mergeCell ref="E149:H149"/>
    <mergeCell ref="E138:H138"/>
    <mergeCell ref="E139:H139"/>
    <mergeCell ref="E140:H140"/>
    <mergeCell ref="E141:H141"/>
    <mergeCell ref="E142:H142"/>
    <mergeCell ref="E143:H143"/>
    <mergeCell ref="B133:C133"/>
    <mergeCell ref="B134:C134"/>
    <mergeCell ref="E134:H135"/>
    <mergeCell ref="B136:C137"/>
    <mergeCell ref="E136:H136"/>
    <mergeCell ref="E137:H137"/>
    <mergeCell ref="C94:E94"/>
    <mergeCell ref="C95:E95"/>
    <mergeCell ref="C96:E96"/>
    <mergeCell ref="C97:E97"/>
    <mergeCell ref="G122:G123"/>
    <mergeCell ref="G124:G125"/>
    <mergeCell ref="B82:G82"/>
    <mergeCell ref="B83:G83"/>
    <mergeCell ref="B84:K84"/>
    <mergeCell ref="B91:G91"/>
    <mergeCell ref="C92:E92"/>
    <mergeCell ref="C93:E93"/>
    <mergeCell ref="B76:G76"/>
    <mergeCell ref="B77:G77"/>
    <mergeCell ref="B78:G78"/>
    <mergeCell ref="B79:G79"/>
    <mergeCell ref="B80:G80"/>
    <mergeCell ref="B81:G81"/>
    <mergeCell ref="B63:H63"/>
    <mergeCell ref="B71:K71"/>
    <mergeCell ref="B72:H72"/>
    <mergeCell ref="B73:H73"/>
    <mergeCell ref="B74:G74"/>
    <mergeCell ref="B75:G75"/>
    <mergeCell ref="B42:K42"/>
    <mergeCell ref="B43:K43"/>
    <mergeCell ref="B44:K44"/>
    <mergeCell ref="B47:H47"/>
    <mergeCell ref="B57:H57"/>
    <mergeCell ref="B61:I61"/>
    <mergeCell ref="E33:K33"/>
    <mergeCell ref="E34:K34"/>
    <mergeCell ref="B38:I38"/>
    <mergeCell ref="B39:I39"/>
    <mergeCell ref="B40:L40"/>
    <mergeCell ref="B41:K41"/>
    <mergeCell ref="E27:K27"/>
    <mergeCell ref="E28:K28"/>
    <mergeCell ref="E29:K29"/>
    <mergeCell ref="E30:K30"/>
    <mergeCell ref="E31:K31"/>
    <mergeCell ref="E32:K32"/>
    <mergeCell ref="E21:K21"/>
    <mergeCell ref="E22:K22"/>
    <mergeCell ref="E23:K23"/>
    <mergeCell ref="E24:K24"/>
    <mergeCell ref="E25:K25"/>
    <mergeCell ref="E26:K26"/>
    <mergeCell ref="E15:K15"/>
    <mergeCell ref="E16:K16"/>
    <mergeCell ref="E17:K17"/>
    <mergeCell ref="E18:K18"/>
    <mergeCell ref="E19:K19"/>
    <mergeCell ref="E20:K20"/>
    <mergeCell ref="E173:H173"/>
    <mergeCell ref="E174:H174"/>
    <mergeCell ref="E177:I177"/>
    <mergeCell ref="E187:I187"/>
    <mergeCell ref="B2:K2"/>
    <mergeCell ref="B3:K3"/>
    <mergeCell ref="E12:K12"/>
    <mergeCell ref="E13:K13"/>
    <mergeCell ref="E14:K14"/>
    <mergeCell ref="E156:H156"/>
  </mergeCells>
  <hyperlinks>
    <hyperlink ref="E19" r:id="rId1" display="namgymn@mail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40"/>
  <sheetViews>
    <sheetView zoomScalePageLayoutView="0" workbookViewId="0" topLeftCell="A37">
      <selection activeCell="D324" sqref="D324:G324"/>
    </sheetView>
  </sheetViews>
  <sheetFormatPr defaultColWidth="9.00390625" defaultRowHeight="12.75"/>
  <cols>
    <col min="1" max="1" width="27.25390625" style="0" customWidth="1"/>
    <col min="2" max="2" width="7.625" style="0" customWidth="1"/>
    <col min="3" max="3" width="7.875" style="0" customWidth="1"/>
    <col min="4" max="4" width="12.375" style="0" customWidth="1"/>
    <col min="5" max="5" width="11.625" style="0" customWidth="1"/>
    <col min="6" max="6" width="11.875" style="0" customWidth="1"/>
    <col min="7" max="7" width="13.875" style="0" customWidth="1"/>
    <col min="8" max="8" width="13.75390625" style="0" customWidth="1"/>
  </cols>
  <sheetData>
    <row r="1" spans="1:11" ht="12.75">
      <c r="A1" s="5" t="s">
        <v>168</v>
      </c>
      <c r="B1" s="5"/>
      <c r="C1" s="5"/>
      <c r="D1" s="1"/>
      <c r="E1" s="1"/>
      <c r="F1" s="1"/>
      <c r="G1" s="1"/>
      <c r="H1" s="1"/>
      <c r="I1" s="1"/>
      <c r="J1" s="1"/>
      <c r="K1" s="1"/>
    </row>
    <row r="2" spans="1:11" ht="12.7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1"/>
    </row>
    <row r="3" spans="1:11" ht="12.7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1"/>
    </row>
    <row r="4" spans="1:11" ht="12.75">
      <c r="A4" s="1"/>
      <c r="B4" s="1"/>
      <c r="C4" s="1"/>
      <c r="D4" s="7"/>
      <c r="E4" s="8" t="s">
        <v>397</v>
      </c>
      <c r="F4" s="1"/>
      <c r="G4" s="1"/>
      <c r="H4" s="1"/>
      <c r="I4" s="1"/>
      <c r="J4" s="1"/>
      <c r="K4" s="1"/>
    </row>
    <row r="5" spans="1:11" ht="12.75">
      <c r="A5" s="9" t="s">
        <v>364</v>
      </c>
      <c r="B5" s="9"/>
      <c r="C5" s="9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423</v>
      </c>
      <c r="B6" s="9"/>
      <c r="C6" s="9"/>
      <c r="D6" s="1"/>
      <c r="E6" s="1"/>
      <c r="F6" s="1"/>
      <c r="G6" s="1" t="s">
        <v>432</v>
      </c>
      <c r="H6" s="1"/>
      <c r="I6" s="1"/>
      <c r="J6" s="1"/>
      <c r="K6" s="1"/>
    </row>
    <row r="7" spans="1:11" ht="12.75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 t="s">
        <v>425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 t="s">
        <v>433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9" t="s">
        <v>3</v>
      </c>
      <c r="B11" s="9"/>
      <c r="C11" s="9"/>
      <c r="D11" s="1"/>
      <c r="E11" s="1"/>
      <c r="F11" s="1"/>
      <c r="G11" s="1"/>
      <c r="H11" s="1"/>
      <c r="I11" s="1"/>
      <c r="J11" s="1"/>
      <c r="K11" s="1"/>
    </row>
    <row r="12" spans="1:11" ht="25.5">
      <c r="A12" s="10" t="s">
        <v>4</v>
      </c>
      <c r="B12" s="10"/>
      <c r="C12" s="10"/>
      <c r="D12" s="94" t="str">
        <f>A3</f>
        <v>Муниципальное бюджетное общеобразовательное учреждение "Намская улусная гимназия имени Н.С. Охлопкова" Муниципального образования "Намский улус" Республики Саха (Якутия).</v>
      </c>
      <c r="E12" s="94"/>
      <c r="F12" s="94"/>
      <c r="G12" s="94"/>
      <c r="H12" s="94"/>
      <c r="I12" s="94"/>
      <c r="J12" s="94"/>
      <c r="K12" s="1"/>
    </row>
    <row r="13" spans="1:11" ht="12.75">
      <c r="A13" s="10" t="s">
        <v>5</v>
      </c>
      <c r="B13" s="10"/>
      <c r="C13" s="10"/>
      <c r="D13" s="94" t="s">
        <v>6</v>
      </c>
      <c r="E13" s="94"/>
      <c r="F13" s="94"/>
      <c r="G13" s="94"/>
      <c r="H13" s="94"/>
      <c r="I13" s="94"/>
      <c r="J13" s="94"/>
      <c r="K13" s="1"/>
    </row>
    <row r="14" spans="1:11" ht="12.75">
      <c r="A14" s="10" t="s">
        <v>7</v>
      </c>
      <c r="B14" s="10"/>
      <c r="C14" s="10"/>
      <c r="D14" s="95">
        <v>40872</v>
      </c>
      <c r="E14" s="94"/>
      <c r="F14" s="94"/>
      <c r="G14" s="94"/>
      <c r="H14" s="94"/>
      <c r="I14" s="94"/>
      <c r="J14" s="94"/>
      <c r="K14" s="1"/>
    </row>
    <row r="15" spans="1:11" ht="12.75">
      <c r="A15" s="10" t="s">
        <v>8</v>
      </c>
      <c r="B15" s="10"/>
      <c r="C15" s="10"/>
      <c r="D15" s="94" t="s">
        <v>284</v>
      </c>
      <c r="E15" s="94"/>
      <c r="F15" s="94"/>
      <c r="G15" s="94"/>
      <c r="H15" s="94"/>
      <c r="I15" s="94"/>
      <c r="J15" s="94"/>
      <c r="K15" s="1"/>
    </row>
    <row r="16" spans="1:11" ht="12.75">
      <c r="A16" s="10" t="s">
        <v>9</v>
      </c>
      <c r="B16" s="10"/>
      <c r="C16" s="10"/>
      <c r="D16" s="94" t="s">
        <v>6</v>
      </c>
      <c r="E16" s="94"/>
      <c r="F16" s="94"/>
      <c r="G16" s="94"/>
      <c r="H16" s="94"/>
      <c r="I16" s="94"/>
      <c r="J16" s="94"/>
      <c r="K16" s="1"/>
    </row>
    <row r="17" spans="1:11" ht="12.75">
      <c r="A17" s="10" t="s">
        <v>10</v>
      </c>
      <c r="B17" s="10"/>
      <c r="C17" s="10"/>
      <c r="D17" s="94">
        <v>84116241280</v>
      </c>
      <c r="E17" s="94"/>
      <c r="F17" s="94"/>
      <c r="G17" s="94"/>
      <c r="H17" s="94"/>
      <c r="I17" s="94"/>
      <c r="J17" s="94"/>
      <c r="K17" s="1"/>
    </row>
    <row r="18" spans="1:11" ht="12.75">
      <c r="A18" s="10" t="s">
        <v>11</v>
      </c>
      <c r="B18" s="10"/>
      <c r="C18" s="10"/>
      <c r="D18" s="94">
        <v>84116241280</v>
      </c>
      <c r="E18" s="94"/>
      <c r="F18" s="94"/>
      <c r="G18" s="94"/>
      <c r="H18" s="94"/>
      <c r="I18" s="94"/>
      <c r="J18" s="94"/>
      <c r="K18" s="1"/>
    </row>
    <row r="19" spans="1:11" ht="12.75">
      <c r="A19" s="10" t="s">
        <v>12</v>
      </c>
      <c r="B19" s="10"/>
      <c r="C19" s="10"/>
      <c r="D19" s="96" t="s">
        <v>13</v>
      </c>
      <c r="E19" s="96"/>
      <c r="F19" s="96"/>
      <c r="G19" s="96"/>
      <c r="H19" s="96"/>
      <c r="I19" s="96"/>
      <c r="J19" s="96"/>
      <c r="K19" s="1"/>
    </row>
    <row r="20" spans="1:11" ht="25.5">
      <c r="A20" s="10" t="s">
        <v>14</v>
      </c>
      <c r="B20" s="10"/>
      <c r="C20" s="10"/>
      <c r="D20" s="94" t="s">
        <v>15</v>
      </c>
      <c r="E20" s="94"/>
      <c r="F20" s="94"/>
      <c r="G20" s="94"/>
      <c r="H20" s="94"/>
      <c r="I20" s="94"/>
      <c r="J20" s="94"/>
      <c r="K20" s="1"/>
    </row>
    <row r="21" spans="1:11" ht="12.75">
      <c r="A21" s="10" t="s">
        <v>16</v>
      </c>
      <c r="B21" s="10"/>
      <c r="C21" s="10"/>
      <c r="D21" s="94" t="s">
        <v>17</v>
      </c>
      <c r="E21" s="94"/>
      <c r="F21" s="94"/>
      <c r="G21" s="94"/>
      <c r="H21" s="94"/>
      <c r="I21" s="94"/>
      <c r="J21" s="94"/>
      <c r="K21" s="1"/>
    </row>
    <row r="22" spans="1:11" ht="12.75">
      <c r="A22" s="10" t="s">
        <v>18</v>
      </c>
      <c r="B22" s="10"/>
      <c r="C22" s="10"/>
      <c r="D22" s="94" t="s">
        <v>19</v>
      </c>
      <c r="E22" s="94"/>
      <c r="F22" s="94"/>
      <c r="G22" s="94"/>
      <c r="H22" s="94"/>
      <c r="I22" s="94"/>
      <c r="J22" s="94"/>
      <c r="K22" s="1"/>
    </row>
    <row r="23" spans="1:11" ht="12.75">
      <c r="A23" s="10" t="s">
        <v>20</v>
      </c>
      <c r="B23" s="10"/>
      <c r="C23" s="10"/>
      <c r="D23" s="94" t="s">
        <v>21</v>
      </c>
      <c r="E23" s="94"/>
      <c r="F23" s="94"/>
      <c r="G23" s="94"/>
      <c r="H23" s="94"/>
      <c r="I23" s="94"/>
      <c r="J23" s="94"/>
      <c r="K23" s="1"/>
    </row>
    <row r="24" spans="1:11" ht="12.75">
      <c r="A24" s="10" t="s">
        <v>22</v>
      </c>
      <c r="B24" s="10"/>
      <c r="C24" s="10"/>
      <c r="D24" s="94" t="s">
        <v>23</v>
      </c>
      <c r="E24" s="94"/>
      <c r="F24" s="94"/>
      <c r="G24" s="94"/>
      <c r="H24" s="94"/>
      <c r="I24" s="94"/>
      <c r="J24" s="94"/>
      <c r="K24" s="1"/>
    </row>
    <row r="25" spans="1:11" ht="12.75">
      <c r="A25" s="10" t="s">
        <v>24</v>
      </c>
      <c r="B25" s="10"/>
      <c r="C25" s="10"/>
      <c r="D25" s="94">
        <v>23292092</v>
      </c>
      <c r="E25" s="94"/>
      <c r="F25" s="94"/>
      <c r="G25" s="94"/>
      <c r="H25" s="94"/>
      <c r="I25" s="94"/>
      <c r="J25" s="94"/>
      <c r="K25" s="1"/>
    </row>
    <row r="26" spans="1:11" ht="25.5">
      <c r="A26" s="10" t="s">
        <v>25</v>
      </c>
      <c r="B26" s="10"/>
      <c r="C26" s="10"/>
      <c r="D26" s="94">
        <v>14</v>
      </c>
      <c r="E26" s="94"/>
      <c r="F26" s="94"/>
      <c r="G26" s="94"/>
      <c r="H26" s="94"/>
      <c r="I26" s="94"/>
      <c r="J26" s="94"/>
      <c r="K26" s="1"/>
    </row>
    <row r="27" spans="1:11" ht="12.75">
      <c r="A27" s="10" t="s">
        <v>26</v>
      </c>
      <c r="B27" s="10"/>
      <c r="C27" s="10"/>
      <c r="D27" s="94">
        <v>98235825001</v>
      </c>
      <c r="E27" s="94"/>
      <c r="F27" s="94"/>
      <c r="G27" s="94"/>
      <c r="H27" s="94"/>
      <c r="I27" s="94"/>
      <c r="J27" s="94"/>
      <c r="K27" s="1"/>
    </row>
    <row r="28" spans="1:11" ht="25.5">
      <c r="A28" s="10" t="s">
        <v>27</v>
      </c>
      <c r="B28" s="10"/>
      <c r="C28" s="10"/>
      <c r="D28" s="94">
        <v>72</v>
      </c>
      <c r="E28" s="94"/>
      <c r="F28" s="94"/>
      <c r="G28" s="94"/>
      <c r="H28" s="94"/>
      <c r="I28" s="94"/>
      <c r="J28" s="94"/>
      <c r="K28" s="1"/>
    </row>
    <row r="29" spans="1:11" ht="12.75">
      <c r="A29" s="10" t="s">
        <v>28</v>
      </c>
      <c r="B29" s="10"/>
      <c r="C29" s="10"/>
      <c r="D29" s="94">
        <v>49007</v>
      </c>
      <c r="E29" s="94"/>
      <c r="F29" s="94"/>
      <c r="G29" s="94"/>
      <c r="H29" s="94"/>
      <c r="I29" s="94"/>
      <c r="J29" s="94"/>
      <c r="K29" s="1"/>
    </row>
    <row r="30" spans="1:11" ht="38.25">
      <c r="A30" s="10" t="s">
        <v>29</v>
      </c>
      <c r="B30" s="12"/>
      <c r="C30" s="12"/>
      <c r="D30" s="97" t="s">
        <v>430</v>
      </c>
      <c r="E30" s="98"/>
      <c r="F30" s="98"/>
      <c r="G30" s="98"/>
      <c r="H30" s="98"/>
      <c r="I30" s="98"/>
      <c r="J30" s="99"/>
      <c r="K30" s="1"/>
    </row>
    <row r="31" spans="1:11" ht="12.75">
      <c r="A31" s="10" t="s">
        <v>30</v>
      </c>
      <c r="B31" s="10"/>
      <c r="C31" s="10"/>
      <c r="D31" s="94"/>
      <c r="E31" s="94"/>
      <c r="F31" s="94"/>
      <c r="G31" s="94"/>
      <c r="H31" s="94"/>
      <c r="I31" s="94"/>
      <c r="J31" s="94"/>
      <c r="K31" s="1"/>
    </row>
    <row r="32" spans="1:11" ht="25.5">
      <c r="A32" s="10" t="s">
        <v>31</v>
      </c>
      <c r="B32" s="10"/>
      <c r="C32" s="10"/>
      <c r="D32" s="94"/>
      <c r="E32" s="94"/>
      <c r="F32" s="94"/>
      <c r="G32" s="94"/>
      <c r="H32" s="94"/>
      <c r="I32" s="94"/>
      <c r="J32" s="94"/>
      <c r="K32" s="1"/>
    </row>
    <row r="33" spans="1:11" ht="63.75">
      <c r="A33" s="10" t="s">
        <v>32</v>
      </c>
      <c r="B33" s="10"/>
      <c r="C33" s="10"/>
      <c r="D33" s="100">
        <v>2014</v>
      </c>
      <c r="E33" s="100"/>
      <c r="F33" s="100"/>
      <c r="G33" s="100"/>
      <c r="H33" s="100"/>
      <c r="I33" s="100"/>
      <c r="J33" s="100"/>
      <c r="K33" s="1"/>
    </row>
    <row r="34" spans="1:11" ht="102">
      <c r="A34" s="10" t="s">
        <v>33</v>
      </c>
      <c r="B34" s="10"/>
      <c r="C34" s="10"/>
      <c r="D34" s="100" t="s">
        <v>283</v>
      </c>
      <c r="E34" s="100"/>
      <c r="F34" s="100"/>
      <c r="G34" s="100"/>
      <c r="H34" s="100"/>
      <c r="I34" s="100"/>
      <c r="J34" s="100"/>
      <c r="K34" s="1"/>
    </row>
    <row r="35" spans="1:11" ht="12.75">
      <c r="A35" s="13"/>
      <c r="B35" s="13"/>
      <c r="C35" s="13"/>
      <c r="D35" s="1"/>
      <c r="E35" s="1"/>
      <c r="F35" s="1"/>
      <c r="G35" s="1"/>
      <c r="H35" s="1"/>
      <c r="I35" s="1"/>
      <c r="J35" s="1"/>
      <c r="K35" s="1"/>
    </row>
    <row r="36" spans="1:11" ht="12.75">
      <c r="A36" s="9" t="s">
        <v>290</v>
      </c>
      <c r="B36" s="9"/>
      <c r="C36" s="9"/>
      <c r="D36" s="1"/>
      <c r="E36" s="1"/>
      <c r="F36" s="1"/>
      <c r="G36" s="1"/>
      <c r="H36" s="1"/>
      <c r="I36" s="1"/>
      <c r="J36" s="1"/>
      <c r="K36" s="1"/>
    </row>
    <row r="37" spans="1:11" ht="12.75">
      <c r="A37" s="1" t="s">
        <v>383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01" t="s">
        <v>276</v>
      </c>
      <c r="B38" s="101"/>
      <c r="C38" s="101"/>
      <c r="D38" s="101"/>
      <c r="E38" s="101"/>
      <c r="F38" s="101"/>
      <c r="G38" s="101"/>
      <c r="H38" s="101"/>
      <c r="I38" s="1"/>
      <c r="J38" s="1"/>
      <c r="K38" s="1"/>
    </row>
    <row r="39" spans="1:11" ht="12.75">
      <c r="A39" s="102" t="s">
        <v>277</v>
      </c>
      <c r="B39" s="102"/>
      <c r="C39" s="102"/>
      <c r="D39" s="102"/>
      <c r="E39" s="102"/>
      <c r="F39" s="102"/>
      <c r="G39" s="102"/>
      <c r="H39" s="102"/>
      <c r="I39" s="1"/>
      <c r="J39" s="1"/>
      <c r="K39" s="1"/>
    </row>
    <row r="40" spans="1:11" ht="12.75">
      <c r="A40" s="103" t="s">
        <v>278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1:11" ht="12.75">
      <c r="A41" s="103" t="s">
        <v>279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"/>
    </row>
    <row r="42" spans="1:11" ht="12.75">
      <c r="A42" s="103" t="s">
        <v>280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"/>
    </row>
    <row r="43" spans="1:11" ht="12.75">
      <c r="A43" s="103" t="s">
        <v>281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"/>
    </row>
    <row r="44" spans="1:11" ht="12.75">
      <c r="A44" s="103" t="s">
        <v>282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 t="s">
        <v>384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03" t="s">
        <v>210</v>
      </c>
      <c r="B47" s="103"/>
      <c r="C47" s="103"/>
      <c r="D47" s="103"/>
      <c r="E47" s="103"/>
      <c r="F47" s="103"/>
      <c r="G47" s="103"/>
      <c r="H47" s="1"/>
      <c r="I47" s="1"/>
      <c r="J47" s="1"/>
      <c r="K47" s="1"/>
    </row>
    <row r="48" spans="1:11" ht="12.75">
      <c r="A48" s="1" t="s">
        <v>211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 t="s">
        <v>212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 t="s">
        <v>213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 t="s">
        <v>214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 t="s">
        <v>215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 t="s">
        <v>200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 t="s">
        <v>201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 t="s">
        <v>216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 t="s">
        <v>219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04" t="s">
        <v>217</v>
      </c>
      <c r="B57" s="104"/>
      <c r="C57" s="104"/>
      <c r="D57" s="104"/>
      <c r="E57" s="104"/>
      <c r="F57" s="104"/>
      <c r="G57" s="104"/>
      <c r="H57" s="1"/>
      <c r="I57" s="1"/>
      <c r="J57" s="1"/>
      <c r="K57" s="1"/>
    </row>
    <row r="58" spans="1:11" ht="12.75">
      <c r="A58" s="1" t="s">
        <v>222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 t="s">
        <v>221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 t="s">
        <v>220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03" t="s">
        <v>218</v>
      </c>
      <c r="B61" s="103"/>
      <c r="C61" s="103"/>
      <c r="D61" s="103"/>
      <c r="E61" s="103"/>
      <c r="F61" s="103"/>
      <c r="G61" s="103"/>
      <c r="H61" s="103"/>
      <c r="I61" s="1"/>
      <c r="J61" s="1"/>
      <c r="K61" s="1"/>
    </row>
    <row r="62" spans="1:11" ht="12.75">
      <c r="A62" s="1" t="s">
        <v>207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03" t="s">
        <v>202</v>
      </c>
      <c r="B63" s="103"/>
      <c r="C63" s="103"/>
      <c r="D63" s="103"/>
      <c r="E63" s="103"/>
      <c r="F63" s="103"/>
      <c r="G63" s="103"/>
      <c r="H63" s="1"/>
      <c r="I63" s="1"/>
      <c r="J63" s="1"/>
      <c r="K63" s="1"/>
    </row>
    <row r="64" spans="1:11" ht="12.75">
      <c r="A64" s="1" t="s">
        <v>203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 t="s">
        <v>204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 t="s">
        <v>205</v>
      </c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 t="s">
        <v>206</v>
      </c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 t="s">
        <v>208</v>
      </c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 t="s">
        <v>209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05" t="s">
        <v>385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"/>
    </row>
    <row r="72" spans="1:11" ht="12.75">
      <c r="A72" s="106" t="s">
        <v>286</v>
      </c>
      <c r="B72" s="106"/>
      <c r="C72" s="106"/>
      <c r="D72" s="106"/>
      <c r="E72" s="106"/>
      <c r="F72" s="106"/>
      <c r="G72" s="106"/>
      <c r="H72" s="14"/>
      <c r="I72" s="14"/>
      <c r="J72" s="14"/>
      <c r="K72" s="1"/>
    </row>
    <row r="73" spans="1:11" ht="12.75">
      <c r="A73" s="106" t="s">
        <v>285</v>
      </c>
      <c r="B73" s="106"/>
      <c r="C73" s="106"/>
      <c r="D73" s="106"/>
      <c r="E73" s="106"/>
      <c r="F73" s="106"/>
      <c r="G73" s="106"/>
      <c r="H73" s="14"/>
      <c r="I73" s="14"/>
      <c r="J73" s="14"/>
      <c r="K73" s="1"/>
    </row>
    <row r="74" spans="1:11" ht="12.75">
      <c r="A74" s="107" t="s">
        <v>223</v>
      </c>
      <c r="B74" s="107"/>
      <c r="C74" s="107"/>
      <c r="D74" s="107"/>
      <c r="E74" s="107"/>
      <c r="F74" s="107"/>
      <c r="G74" s="15"/>
      <c r="H74" s="14"/>
      <c r="I74" s="14"/>
      <c r="J74" s="14"/>
      <c r="K74" s="1"/>
    </row>
    <row r="75" spans="1:11" ht="12.75">
      <c r="A75" s="107" t="s">
        <v>224</v>
      </c>
      <c r="B75" s="107"/>
      <c r="C75" s="107"/>
      <c r="D75" s="107"/>
      <c r="E75" s="107"/>
      <c r="F75" s="107"/>
      <c r="G75" s="15"/>
      <c r="H75" s="14"/>
      <c r="I75" s="14"/>
      <c r="J75" s="14"/>
      <c r="K75" s="1"/>
    </row>
    <row r="76" spans="1:11" ht="12.75">
      <c r="A76" s="107" t="s">
        <v>230</v>
      </c>
      <c r="B76" s="107"/>
      <c r="C76" s="107"/>
      <c r="D76" s="107"/>
      <c r="E76" s="107"/>
      <c r="F76" s="107"/>
      <c r="G76" s="15"/>
      <c r="H76" s="14"/>
      <c r="I76" s="14"/>
      <c r="J76" s="14"/>
      <c r="K76" s="1"/>
    </row>
    <row r="77" spans="1:11" ht="12.75">
      <c r="A77" s="107" t="s">
        <v>231</v>
      </c>
      <c r="B77" s="107"/>
      <c r="C77" s="107"/>
      <c r="D77" s="107"/>
      <c r="E77" s="107"/>
      <c r="F77" s="107"/>
      <c r="G77" s="15"/>
      <c r="H77" s="14"/>
      <c r="I77" s="14"/>
      <c r="J77" s="14"/>
      <c r="K77" s="1"/>
    </row>
    <row r="78" spans="1:11" ht="12.75">
      <c r="A78" s="106" t="s">
        <v>232</v>
      </c>
      <c r="B78" s="106"/>
      <c r="C78" s="106"/>
      <c r="D78" s="106"/>
      <c r="E78" s="106"/>
      <c r="F78" s="106"/>
      <c r="G78" s="15"/>
      <c r="H78" s="14"/>
      <c r="I78" s="14"/>
      <c r="J78" s="14"/>
      <c r="K78" s="1"/>
    </row>
    <row r="79" spans="1:11" ht="12.75">
      <c r="A79" s="107" t="s">
        <v>225</v>
      </c>
      <c r="B79" s="107"/>
      <c r="C79" s="107"/>
      <c r="D79" s="107"/>
      <c r="E79" s="107"/>
      <c r="F79" s="107"/>
      <c r="G79" s="15"/>
      <c r="H79" s="14"/>
      <c r="I79" s="14"/>
      <c r="J79" s="14"/>
      <c r="K79" s="1"/>
    </row>
    <row r="80" spans="1:11" ht="12.75">
      <c r="A80" s="107" t="s">
        <v>226</v>
      </c>
      <c r="B80" s="107"/>
      <c r="C80" s="107"/>
      <c r="D80" s="107"/>
      <c r="E80" s="107"/>
      <c r="F80" s="107"/>
      <c r="G80" s="15"/>
      <c r="H80" s="14"/>
      <c r="I80" s="14"/>
      <c r="J80" s="14"/>
      <c r="K80" s="1"/>
    </row>
    <row r="81" spans="1:11" ht="12.75">
      <c r="A81" s="107" t="s">
        <v>227</v>
      </c>
      <c r="B81" s="107"/>
      <c r="C81" s="107"/>
      <c r="D81" s="107"/>
      <c r="E81" s="107"/>
      <c r="F81" s="107"/>
      <c r="G81" s="15"/>
      <c r="H81" s="14"/>
      <c r="I81" s="14"/>
      <c r="J81" s="14"/>
      <c r="K81" s="1"/>
    </row>
    <row r="82" spans="1:11" ht="12.75">
      <c r="A82" s="107" t="s">
        <v>228</v>
      </c>
      <c r="B82" s="107"/>
      <c r="C82" s="107"/>
      <c r="D82" s="107"/>
      <c r="E82" s="107"/>
      <c r="F82" s="107"/>
      <c r="G82" s="15"/>
      <c r="H82" s="14"/>
      <c r="I82" s="14"/>
      <c r="J82" s="14"/>
      <c r="K82" s="1"/>
    </row>
    <row r="83" spans="1:11" ht="12.75">
      <c r="A83" s="107" t="s">
        <v>229</v>
      </c>
      <c r="B83" s="107"/>
      <c r="C83" s="107"/>
      <c r="D83" s="107"/>
      <c r="E83" s="107"/>
      <c r="F83" s="107"/>
      <c r="G83" s="15"/>
      <c r="H83" s="14"/>
      <c r="I83" s="14"/>
      <c r="J83" s="14"/>
      <c r="K83" s="1"/>
    </row>
    <row r="84" spans="1:11" ht="12.75">
      <c r="A84" s="108" t="s">
        <v>35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"/>
    </row>
    <row r="85" spans="1:11" ht="25.5">
      <c r="A85" s="17" t="s">
        <v>293</v>
      </c>
      <c r="B85" s="17"/>
      <c r="C85" s="17"/>
      <c r="D85" s="18" t="s">
        <v>36</v>
      </c>
      <c r="E85" s="1"/>
      <c r="F85" s="1"/>
      <c r="G85" s="1"/>
      <c r="H85" s="1"/>
      <c r="I85" s="1"/>
      <c r="J85" s="1"/>
      <c r="K85" s="1"/>
    </row>
    <row r="86" spans="1:11" ht="38.25">
      <c r="A86" s="16" t="s">
        <v>326</v>
      </c>
      <c r="B86" s="16"/>
      <c r="C86" s="16"/>
      <c r="D86" s="1" t="s">
        <v>37</v>
      </c>
      <c r="E86" s="1"/>
      <c r="F86" s="1"/>
      <c r="G86" s="1"/>
      <c r="H86" s="1"/>
      <c r="I86" s="1"/>
      <c r="J86" s="1"/>
      <c r="K86" s="1"/>
    </row>
    <row r="87" spans="1:11" ht="12.75">
      <c r="A87" s="16"/>
      <c r="B87" s="16"/>
      <c r="C87" s="16"/>
      <c r="D87" s="1" t="s">
        <v>38</v>
      </c>
      <c r="E87" s="1"/>
      <c r="F87" s="1"/>
      <c r="G87" s="1"/>
      <c r="H87" s="1"/>
      <c r="I87" s="1"/>
      <c r="J87" s="1"/>
      <c r="K87" s="1"/>
    </row>
    <row r="88" spans="1:11" ht="12.75">
      <c r="A88" s="16" t="s">
        <v>39</v>
      </c>
      <c r="B88" s="16"/>
      <c r="C88" s="16"/>
      <c r="D88" s="1" t="s">
        <v>40</v>
      </c>
      <c r="E88" s="1"/>
      <c r="F88" s="1"/>
      <c r="G88" s="1"/>
      <c r="H88" s="1"/>
      <c r="I88" s="1"/>
      <c r="J88" s="1"/>
      <c r="K88" s="1"/>
    </row>
    <row r="89" spans="1:11" ht="12.75">
      <c r="A89" s="16" t="s">
        <v>294</v>
      </c>
      <c r="B89" s="16"/>
      <c r="C89" s="16"/>
      <c r="D89" s="1" t="s">
        <v>41</v>
      </c>
      <c r="E89" s="1"/>
      <c r="F89" s="1"/>
      <c r="G89" s="1"/>
      <c r="H89" s="1"/>
      <c r="I89" s="1"/>
      <c r="J89" s="1"/>
      <c r="K89" s="1"/>
    </row>
    <row r="90" spans="1:11" ht="12.75">
      <c r="A90" s="16" t="s">
        <v>291</v>
      </c>
      <c r="B90" s="16"/>
      <c r="C90" s="16"/>
      <c r="D90" s="1" t="s">
        <v>233</v>
      </c>
      <c r="E90" s="1"/>
      <c r="F90" s="1"/>
      <c r="G90" s="1"/>
      <c r="H90" s="1"/>
      <c r="I90" s="1"/>
      <c r="J90" s="1"/>
      <c r="K90" s="1"/>
    </row>
    <row r="91" spans="1:11" ht="12.75">
      <c r="A91" s="109" t="s">
        <v>292</v>
      </c>
      <c r="B91" s="109"/>
      <c r="C91" s="109"/>
      <c r="D91" s="109"/>
      <c r="E91" s="109"/>
      <c r="F91" s="109"/>
      <c r="G91" s="1"/>
      <c r="H91" s="1"/>
      <c r="I91" s="1"/>
      <c r="J91" s="1"/>
      <c r="K91" s="1"/>
    </row>
    <row r="92" spans="1:11" ht="51">
      <c r="A92" s="19" t="s">
        <v>42</v>
      </c>
      <c r="B92" s="110">
        <v>28062.7</v>
      </c>
      <c r="C92" s="111"/>
      <c r="D92" s="112"/>
      <c r="E92" s="1"/>
      <c r="F92" s="1"/>
      <c r="G92" s="1"/>
      <c r="H92" s="1"/>
      <c r="I92" s="1"/>
      <c r="J92" s="1"/>
      <c r="K92" s="1"/>
    </row>
    <row r="93" spans="1:11" ht="51">
      <c r="A93" s="19" t="s">
        <v>43</v>
      </c>
      <c r="B93" s="110">
        <v>44979.4</v>
      </c>
      <c r="C93" s="111"/>
      <c r="D93" s="112"/>
      <c r="E93" s="1"/>
      <c r="F93" s="1"/>
      <c r="G93" s="1"/>
      <c r="H93" s="1"/>
      <c r="I93" s="1"/>
      <c r="J93" s="1"/>
      <c r="K93" s="1"/>
    </row>
    <row r="94" spans="1:11" ht="63.75">
      <c r="A94" s="19" t="s">
        <v>44</v>
      </c>
      <c r="B94" s="113"/>
      <c r="C94" s="114"/>
      <c r="D94" s="115"/>
      <c r="E94" s="1"/>
      <c r="F94" s="1"/>
      <c r="G94" s="1"/>
      <c r="H94" s="1"/>
      <c r="I94" s="1"/>
      <c r="J94" s="1"/>
      <c r="K94" s="1"/>
    </row>
    <row r="95" spans="1:11" ht="63.75">
      <c r="A95" s="19" t="s">
        <v>45</v>
      </c>
      <c r="B95" s="113"/>
      <c r="C95" s="114"/>
      <c r="D95" s="115"/>
      <c r="E95" s="1"/>
      <c r="F95" s="1"/>
      <c r="G95" s="1"/>
      <c r="H95" s="1"/>
      <c r="I95" s="1"/>
      <c r="J95" s="1"/>
      <c r="K95" s="1"/>
    </row>
    <row r="96" spans="1:11" ht="51">
      <c r="A96" s="19" t="s">
        <v>46</v>
      </c>
      <c r="B96" s="110">
        <v>16916.7</v>
      </c>
      <c r="C96" s="111"/>
      <c r="D96" s="112"/>
      <c r="E96" s="1"/>
      <c r="F96" s="1"/>
      <c r="G96" s="1"/>
      <c r="H96" s="1"/>
      <c r="I96" s="1"/>
      <c r="J96" s="1"/>
      <c r="K96" s="1"/>
    </row>
    <row r="97" spans="1:11" ht="38.25">
      <c r="A97" s="19" t="s">
        <v>47</v>
      </c>
      <c r="B97" s="110">
        <v>10182</v>
      </c>
      <c r="C97" s="111"/>
      <c r="D97" s="112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8" t="s">
        <v>401</v>
      </c>
      <c r="B99" s="8"/>
      <c r="C99" s="8"/>
      <c r="D99" s="1"/>
      <c r="E99" s="1"/>
      <c r="F99" s="1"/>
      <c r="G99" s="1"/>
      <c r="H99" s="1"/>
      <c r="I99" s="1"/>
      <c r="J99" s="1"/>
      <c r="K99" s="1"/>
    </row>
    <row r="100" spans="1:11" ht="12.75">
      <c r="A100" s="20"/>
      <c r="B100" s="20"/>
      <c r="C100" s="20"/>
      <c r="D100" s="1"/>
      <c r="E100" s="1"/>
      <c r="F100" s="21" t="s">
        <v>386</v>
      </c>
      <c r="G100" s="1"/>
      <c r="H100" s="1"/>
      <c r="I100" s="1"/>
      <c r="J100" s="1"/>
      <c r="K100" s="1"/>
    </row>
    <row r="101" spans="1:11" ht="63.75">
      <c r="A101" s="23" t="s">
        <v>49</v>
      </c>
      <c r="B101" s="23" t="s">
        <v>50</v>
      </c>
      <c r="C101" s="23" t="s">
        <v>51</v>
      </c>
      <c r="D101" s="23" t="s">
        <v>52</v>
      </c>
      <c r="E101" s="24"/>
      <c r="F101" s="25"/>
      <c r="G101" s="1"/>
      <c r="H101" s="1"/>
      <c r="I101" s="1"/>
      <c r="J101" s="1"/>
      <c r="K101" s="1"/>
    </row>
    <row r="102" spans="1:11" ht="12.75">
      <c r="A102" s="23">
        <v>2</v>
      </c>
      <c r="B102" s="23">
        <v>3</v>
      </c>
      <c r="C102" s="23">
        <v>4</v>
      </c>
      <c r="D102" s="23">
        <v>5</v>
      </c>
      <c r="E102" s="24"/>
      <c r="F102" s="25"/>
      <c r="G102" s="1"/>
      <c r="H102" s="1"/>
      <c r="I102" s="1"/>
      <c r="J102" s="1"/>
      <c r="K102" s="1"/>
    </row>
    <row r="103" spans="1:11" ht="51">
      <c r="A103" s="22" t="s">
        <v>53</v>
      </c>
      <c r="B103" s="22" t="s">
        <v>54</v>
      </c>
      <c r="C103" s="22">
        <v>41656.1</v>
      </c>
      <c r="D103" s="22">
        <v>44979.4</v>
      </c>
      <c r="E103" s="26"/>
      <c r="F103" s="27"/>
      <c r="G103" s="1"/>
      <c r="H103" s="1"/>
      <c r="I103" s="1"/>
      <c r="J103" s="1"/>
      <c r="K103" s="1"/>
    </row>
    <row r="104" spans="1:11" ht="12.75">
      <c r="A104" s="22" t="s">
        <v>55</v>
      </c>
      <c r="B104" s="22"/>
      <c r="C104" s="22"/>
      <c r="D104" s="22"/>
      <c r="E104" s="26"/>
      <c r="F104" s="27"/>
      <c r="G104" s="1"/>
      <c r="H104" s="1"/>
      <c r="I104" s="1"/>
      <c r="J104" s="1"/>
      <c r="K104" s="1"/>
    </row>
    <row r="105" spans="1:11" ht="25.5">
      <c r="A105" s="22" t="s">
        <v>56</v>
      </c>
      <c r="B105" s="22" t="s">
        <v>54</v>
      </c>
      <c r="C105" s="22">
        <v>28062.7</v>
      </c>
      <c r="D105" s="22">
        <v>28062.7</v>
      </c>
      <c r="E105" s="26"/>
      <c r="F105" s="27"/>
      <c r="G105" s="1"/>
      <c r="H105" s="1"/>
      <c r="I105" s="1"/>
      <c r="J105" s="1"/>
      <c r="K105" s="1"/>
    </row>
    <row r="106" spans="1:11" ht="25.5">
      <c r="A106" s="22" t="s">
        <v>57</v>
      </c>
      <c r="B106" s="22" t="s">
        <v>54</v>
      </c>
      <c r="C106" s="22">
        <v>7456.5</v>
      </c>
      <c r="D106" s="22">
        <v>10182</v>
      </c>
      <c r="E106" s="26"/>
      <c r="F106" s="27"/>
      <c r="G106" s="1"/>
      <c r="H106" s="1"/>
      <c r="I106" s="1"/>
      <c r="J106" s="1"/>
      <c r="K106" s="1"/>
    </row>
    <row r="107" spans="1:11" ht="51">
      <c r="A107" s="22" t="s">
        <v>58</v>
      </c>
      <c r="B107" s="22" t="s">
        <v>54</v>
      </c>
      <c r="C107" s="22">
        <v>19649.5</v>
      </c>
      <c r="D107" s="22">
        <v>19734.4</v>
      </c>
      <c r="E107" s="26"/>
      <c r="F107" s="27"/>
      <c r="G107" s="1"/>
      <c r="H107" s="1"/>
      <c r="I107" s="1"/>
      <c r="J107" s="1"/>
      <c r="K107" s="1"/>
    </row>
    <row r="108" spans="1:11" ht="12.75">
      <c r="A108" s="22" t="s">
        <v>55</v>
      </c>
      <c r="B108" s="22"/>
      <c r="C108" s="22"/>
      <c r="D108" s="22"/>
      <c r="E108" s="26"/>
      <c r="F108" s="27"/>
      <c r="G108" s="1"/>
      <c r="H108" s="1"/>
      <c r="I108" s="1"/>
      <c r="J108" s="1"/>
      <c r="K108" s="1"/>
    </row>
    <row r="109" spans="1:11" ht="25.5">
      <c r="A109" s="22" t="s">
        <v>59</v>
      </c>
      <c r="B109" s="22" t="s">
        <v>54</v>
      </c>
      <c r="C109" s="22">
        <v>17800.8</v>
      </c>
      <c r="D109" s="22">
        <v>16364.3</v>
      </c>
      <c r="E109" s="26"/>
      <c r="F109" s="27"/>
      <c r="G109" s="1"/>
      <c r="H109" s="1"/>
      <c r="I109" s="1"/>
      <c r="J109" s="1"/>
      <c r="K109" s="1"/>
    </row>
    <row r="110" spans="1:11" ht="25.5">
      <c r="A110" s="22" t="s">
        <v>60</v>
      </c>
      <c r="B110" s="22" t="s">
        <v>54</v>
      </c>
      <c r="C110" s="22">
        <v>1651.7</v>
      </c>
      <c r="D110" s="22">
        <v>23821.8</v>
      </c>
      <c r="E110" s="26"/>
      <c r="F110" s="27"/>
      <c r="G110" s="1"/>
      <c r="H110" s="1"/>
      <c r="I110" s="1"/>
      <c r="J110" s="1"/>
      <c r="K110" s="1"/>
    </row>
    <row r="111" spans="1:11" ht="51">
      <c r="A111" s="22" t="s">
        <v>61</v>
      </c>
      <c r="B111" s="22" t="s">
        <v>62</v>
      </c>
      <c r="C111" s="22">
        <v>6</v>
      </c>
      <c r="D111" s="22">
        <v>6</v>
      </c>
      <c r="E111" s="26"/>
      <c r="F111" s="27"/>
      <c r="G111" s="1"/>
      <c r="H111" s="1"/>
      <c r="I111" s="1"/>
      <c r="J111" s="1"/>
      <c r="K111" s="1"/>
    </row>
    <row r="112" spans="1:11" ht="12.75">
      <c r="A112" s="22" t="s">
        <v>55</v>
      </c>
      <c r="B112" s="22"/>
      <c r="C112" s="22"/>
      <c r="D112" s="22"/>
      <c r="E112" s="26"/>
      <c r="F112" s="27"/>
      <c r="G112" s="1"/>
      <c r="H112" s="1"/>
      <c r="I112" s="1"/>
      <c r="J112" s="1"/>
      <c r="K112" s="1"/>
    </row>
    <row r="113" spans="1:11" ht="12.75">
      <c r="A113" s="22" t="s">
        <v>63</v>
      </c>
      <c r="B113" s="22" t="s">
        <v>62</v>
      </c>
      <c r="C113" s="22">
        <v>2</v>
      </c>
      <c r="D113" s="22">
        <v>2</v>
      </c>
      <c r="E113" s="26"/>
      <c r="F113" s="27"/>
      <c r="G113" s="1"/>
      <c r="H113" s="1"/>
      <c r="I113" s="1"/>
      <c r="J113" s="1"/>
      <c r="K113" s="1"/>
    </row>
    <row r="114" spans="1:11" ht="12.75">
      <c r="A114" s="22" t="s">
        <v>64</v>
      </c>
      <c r="B114" s="22" t="s">
        <v>62</v>
      </c>
      <c r="C114" s="22">
        <v>4</v>
      </c>
      <c r="D114" s="22">
        <v>4</v>
      </c>
      <c r="E114" s="26"/>
      <c r="F114" s="27"/>
      <c r="G114" s="1"/>
      <c r="H114" s="1"/>
      <c r="I114" s="1"/>
      <c r="J114" s="1"/>
      <c r="K114" s="1"/>
    </row>
    <row r="115" spans="1:11" ht="12.75">
      <c r="A115" s="22" t="s">
        <v>65</v>
      </c>
      <c r="B115" s="22" t="s">
        <v>62</v>
      </c>
      <c r="C115" s="22"/>
      <c r="D115" s="22"/>
      <c r="E115" s="26"/>
      <c r="F115" s="27"/>
      <c r="G115" s="1"/>
      <c r="H115" s="1"/>
      <c r="I115" s="1"/>
      <c r="J115" s="1"/>
      <c r="K115" s="1"/>
    </row>
    <row r="116" spans="1:11" ht="51">
      <c r="A116" s="22" t="s">
        <v>66</v>
      </c>
      <c r="B116" s="22" t="s">
        <v>67</v>
      </c>
      <c r="C116" s="22">
        <v>3392.2</v>
      </c>
      <c r="D116" s="22">
        <v>3392.2</v>
      </c>
      <c r="E116" s="26"/>
      <c r="F116" s="27"/>
      <c r="G116" s="1"/>
      <c r="H116" s="1"/>
      <c r="I116" s="1"/>
      <c r="J116" s="1"/>
      <c r="K116" s="1"/>
    </row>
    <row r="117" spans="1:11" ht="12.75">
      <c r="A117" s="22" t="s">
        <v>55</v>
      </c>
      <c r="B117" s="22"/>
      <c r="C117" s="22"/>
      <c r="D117" s="22"/>
      <c r="E117" s="26"/>
      <c r="F117" s="27"/>
      <c r="G117" s="1"/>
      <c r="H117" s="1"/>
      <c r="I117" s="1"/>
      <c r="J117" s="1"/>
      <c r="K117" s="1"/>
    </row>
    <row r="118" spans="1:11" ht="51">
      <c r="A118" s="22" t="s">
        <v>68</v>
      </c>
      <c r="B118" s="22" t="s">
        <v>67</v>
      </c>
      <c r="C118" s="22"/>
      <c r="D118" s="22"/>
      <c r="E118" s="26"/>
      <c r="F118" s="27"/>
      <c r="G118" s="1"/>
      <c r="H118" s="1"/>
      <c r="I118" s="1"/>
      <c r="J118" s="1"/>
      <c r="K118" s="1"/>
    </row>
    <row r="119" spans="1:11" ht="51">
      <c r="A119" s="22" t="s">
        <v>69</v>
      </c>
      <c r="B119" s="22" t="s">
        <v>67</v>
      </c>
      <c r="C119" s="22">
        <v>3392.2</v>
      </c>
      <c r="D119" s="22">
        <v>3392.2</v>
      </c>
      <c r="E119" s="26"/>
      <c r="F119" s="27"/>
      <c r="G119" s="1"/>
      <c r="H119" s="1"/>
      <c r="I119" s="1"/>
      <c r="J119" s="1"/>
      <c r="K119" s="1"/>
    </row>
    <row r="120" spans="1:11" ht="25.5">
      <c r="A120" s="28" t="s">
        <v>70</v>
      </c>
      <c r="B120" s="22" t="s">
        <v>54</v>
      </c>
      <c r="C120" s="22"/>
      <c r="D120" s="22"/>
      <c r="E120" s="26"/>
      <c r="F120" s="27"/>
      <c r="G120" s="1"/>
      <c r="H120" s="1"/>
      <c r="I120" s="1"/>
      <c r="J120" s="1"/>
      <c r="K120" s="1"/>
    </row>
    <row r="121" spans="1:11" ht="12.75">
      <c r="A121" s="28" t="s">
        <v>71</v>
      </c>
      <c r="B121" s="22"/>
      <c r="C121" s="22"/>
      <c r="D121" s="29"/>
      <c r="E121" s="26"/>
      <c r="F121" s="27"/>
      <c r="G121" s="1"/>
      <c r="H121" s="1"/>
      <c r="I121" s="1"/>
      <c r="J121" s="1"/>
      <c r="K121" s="1"/>
    </row>
    <row r="122" spans="1:11" ht="25.5">
      <c r="A122" s="28" t="s">
        <v>72</v>
      </c>
      <c r="B122" s="22" t="s">
        <v>54</v>
      </c>
      <c r="C122" s="26"/>
      <c r="D122" s="26"/>
      <c r="E122" s="26"/>
      <c r="F122" s="90"/>
      <c r="G122" s="1"/>
      <c r="H122" s="1"/>
      <c r="I122" s="1"/>
      <c r="J122" s="1"/>
      <c r="K122" s="1"/>
    </row>
    <row r="123" spans="1:11" ht="12.75">
      <c r="A123" s="28" t="s">
        <v>73</v>
      </c>
      <c r="B123" s="22"/>
      <c r="C123" s="26"/>
      <c r="D123" s="26"/>
      <c r="E123" s="26"/>
      <c r="F123" s="90"/>
      <c r="G123" s="1"/>
      <c r="H123" s="1"/>
      <c r="I123" s="1"/>
      <c r="J123" s="1"/>
      <c r="K123" s="1"/>
    </row>
    <row r="124" spans="1:11" ht="25.5">
      <c r="A124" s="28" t="s">
        <v>74</v>
      </c>
      <c r="B124" s="22" t="s">
        <v>54</v>
      </c>
      <c r="C124" s="26">
        <v>1006.4</v>
      </c>
      <c r="D124" s="26"/>
      <c r="E124" s="26"/>
      <c r="F124" s="90"/>
      <c r="G124" s="1"/>
      <c r="H124" s="1"/>
      <c r="I124" s="1"/>
      <c r="J124" s="1"/>
      <c r="K124" s="1"/>
    </row>
    <row r="125" spans="1:11" ht="12.75">
      <c r="A125" s="28" t="s">
        <v>75</v>
      </c>
      <c r="B125" s="30"/>
      <c r="C125" s="26"/>
      <c r="D125" s="26"/>
      <c r="E125" s="26"/>
      <c r="F125" s="90"/>
      <c r="G125" s="1"/>
      <c r="H125" s="1"/>
      <c r="I125" s="1"/>
      <c r="J125" s="1"/>
      <c r="K125" s="1"/>
    </row>
    <row r="126" spans="1:11" ht="25.5">
      <c r="A126" s="28" t="s">
        <v>76</v>
      </c>
      <c r="B126" s="22" t="s">
        <v>54</v>
      </c>
      <c r="C126" s="22">
        <v>355</v>
      </c>
      <c r="D126" s="31"/>
      <c r="E126" s="26"/>
      <c r="F126" s="27"/>
      <c r="G126" s="1"/>
      <c r="H126" s="1"/>
      <c r="I126" s="1"/>
      <c r="J126" s="1"/>
      <c r="K126" s="1"/>
    </row>
    <row r="127" spans="1:11" ht="12.75">
      <c r="A127" s="28" t="s">
        <v>71</v>
      </c>
      <c r="B127" s="22"/>
      <c r="C127" s="22"/>
      <c r="D127" s="22"/>
      <c r="E127" s="26"/>
      <c r="F127" s="27"/>
      <c r="G127" s="1"/>
      <c r="H127" s="1"/>
      <c r="I127" s="1"/>
      <c r="J127" s="1"/>
      <c r="K127" s="1"/>
    </row>
    <row r="128" spans="1:11" ht="38.25">
      <c r="A128" s="32" t="s">
        <v>77</v>
      </c>
      <c r="B128" s="22" t="s">
        <v>54</v>
      </c>
      <c r="C128" s="22"/>
      <c r="D128" s="22"/>
      <c r="E128" s="26"/>
      <c r="F128" s="27"/>
      <c r="G128" s="1"/>
      <c r="H128" s="1"/>
      <c r="I128" s="1"/>
      <c r="J128" s="1"/>
      <c r="K128" s="1"/>
    </row>
    <row r="129" spans="1:11" ht="12.75">
      <c r="A129" s="22"/>
      <c r="B129" s="22"/>
      <c r="C129" s="22"/>
      <c r="D129" s="22"/>
      <c r="E129" s="26"/>
      <c r="F129" s="27"/>
      <c r="G129" s="1"/>
      <c r="H129" s="1"/>
      <c r="I129" s="1"/>
      <c r="J129" s="1"/>
      <c r="K129" s="1"/>
    </row>
    <row r="130" spans="1:11" ht="12.75">
      <c r="A130" s="16"/>
      <c r="B130" s="16"/>
      <c r="C130" s="16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33" t="s">
        <v>387</v>
      </c>
      <c r="B131" s="33"/>
      <c r="C131" s="33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34" t="s">
        <v>388</v>
      </c>
      <c r="B132" s="34"/>
      <c r="C132" s="34"/>
      <c r="D132" s="1" t="s">
        <v>79</v>
      </c>
      <c r="E132" s="1"/>
      <c r="F132" s="1"/>
      <c r="G132" s="1"/>
      <c r="H132" s="1"/>
      <c r="I132" s="1"/>
      <c r="J132" s="1"/>
      <c r="K132" s="1"/>
    </row>
    <row r="133" spans="1:11" ht="12.75">
      <c r="A133" s="116" t="s">
        <v>389</v>
      </c>
      <c r="B133" s="116"/>
      <c r="C133" s="35"/>
      <c r="D133" s="36" t="s">
        <v>15</v>
      </c>
      <c r="E133" s="1"/>
      <c r="F133" s="1"/>
      <c r="G133" s="1"/>
      <c r="H133" s="1"/>
      <c r="I133" s="1"/>
      <c r="J133" s="1"/>
      <c r="K133" s="1"/>
    </row>
    <row r="134" spans="1:11" ht="12.75">
      <c r="A134" s="116" t="s">
        <v>199</v>
      </c>
      <c r="B134" s="116"/>
      <c r="C134" s="35"/>
      <c r="D134" s="91" t="s">
        <v>324</v>
      </c>
      <c r="E134" s="91"/>
      <c r="F134" s="91"/>
      <c r="G134" s="91"/>
      <c r="H134" s="1"/>
      <c r="I134" s="1"/>
      <c r="J134" s="1"/>
      <c r="K134" s="1"/>
    </row>
    <row r="135" spans="1:11" ht="12.75">
      <c r="A135" s="34"/>
      <c r="B135" s="34"/>
      <c r="C135" s="34"/>
      <c r="D135" s="91"/>
      <c r="E135" s="91"/>
      <c r="F135" s="91"/>
      <c r="G135" s="91"/>
      <c r="H135" s="1"/>
      <c r="I135" s="1"/>
      <c r="J135" s="1"/>
      <c r="K135" s="1"/>
    </row>
    <row r="136" spans="1:11" ht="12.75">
      <c r="A136" s="117" t="s">
        <v>234</v>
      </c>
      <c r="B136" s="117"/>
      <c r="C136" s="37"/>
      <c r="D136" s="91"/>
      <c r="E136" s="91"/>
      <c r="F136" s="91"/>
      <c r="G136" s="91"/>
      <c r="H136" s="1"/>
      <c r="I136" s="1"/>
      <c r="J136" s="1"/>
      <c r="K136" s="1"/>
    </row>
    <row r="137" spans="1:11" ht="12.75">
      <c r="A137" s="117"/>
      <c r="B137" s="117"/>
      <c r="C137" s="37"/>
      <c r="D137" s="91" t="s">
        <v>238</v>
      </c>
      <c r="E137" s="91"/>
      <c r="F137" s="91"/>
      <c r="G137" s="91"/>
      <c r="H137" s="1"/>
      <c r="I137" s="1"/>
      <c r="J137" s="1"/>
      <c r="K137" s="1"/>
    </row>
    <row r="138" spans="1:11" ht="12.75">
      <c r="A138" s="35"/>
      <c r="B138" s="35"/>
      <c r="C138" s="35"/>
      <c r="D138" s="91" t="s">
        <v>235</v>
      </c>
      <c r="E138" s="91"/>
      <c r="F138" s="91"/>
      <c r="G138" s="91"/>
      <c r="H138" s="1"/>
      <c r="I138" s="1"/>
      <c r="J138" s="1"/>
      <c r="K138" s="1"/>
    </row>
    <row r="139" spans="1:11" ht="12.75">
      <c r="A139" s="35"/>
      <c r="B139" s="35"/>
      <c r="C139" s="35"/>
      <c r="D139" s="91" t="s">
        <v>413</v>
      </c>
      <c r="E139" s="91"/>
      <c r="F139" s="91"/>
      <c r="G139" s="91"/>
      <c r="H139" s="1"/>
      <c r="I139" s="1"/>
      <c r="J139" s="1"/>
      <c r="K139" s="1"/>
    </row>
    <row r="140" spans="1:11" ht="12.75">
      <c r="A140" s="35"/>
      <c r="B140" s="35"/>
      <c r="C140" s="35"/>
      <c r="D140" s="91" t="s">
        <v>236</v>
      </c>
      <c r="E140" s="91"/>
      <c r="F140" s="91"/>
      <c r="G140" s="91"/>
      <c r="H140" s="1"/>
      <c r="I140" s="1"/>
      <c r="J140" s="1"/>
      <c r="K140" s="1"/>
    </row>
    <row r="141" spans="1:11" ht="12.75">
      <c r="A141" s="35"/>
      <c r="B141" s="35"/>
      <c r="C141" s="35"/>
      <c r="D141" s="91" t="s">
        <v>237</v>
      </c>
      <c r="E141" s="91"/>
      <c r="F141" s="91"/>
      <c r="G141" s="91"/>
      <c r="H141" s="1"/>
      <c r="I141" s="1"/>
      <c r="J141" s="1"/>
      <c r="K141" s="1"/>
    </row>
    <row r="142" spans="1:11" ht="12.75">
      <c r="A142" s="35"/>
      <c r="B142" s="35"/>
      <c r="C142" s="35"/>
      <c r="D142" s="91" t="s">
        <v>176</v>
      </c>
      <c r="E142" s="91"/>
      <c r="F142" s="91"/>
      <c r="G142" s="91"/>
      <c r="H142" s="1"/>
      <c r="I142" s="1"/>
      <c r="J142" s="1"/>
      <c r="K142" s="1"/>
    </row>
    <row r="143" spans="1:11" ht="12.75">
      <c r="A143" s="35"/>
      <c r="B143" s="35"/>
      <c r="C143" s="35"/>
      <c r="D143" s="91" t="s">
        <v>177</v>
      </c>
      <c r="E143" s="91"/>
      <c r="F143" s="91"/>
      <c r="G143" s="91"/>
      <c r="H143" s="1"/>
      <c r="I143" s="1"/>
      <c r="J143" s="1"/>
      <c r="K143" s="1"/>
    </row>
    <row r="144" spans="1:11" ht="12.75">
      <c r="A144" s="35"/>
      <c r="B144" s="35"/>
      <c r="C144" s="35"/>
      <c r="D144" s="91" t="s">
        <v>178</v>
      </c>
      <c r="E144" s="91"/>
      <c r="F144" s="91"/>
      <c r="G144" s="91"/>
      <c r="H144" s="1"/>
      <c r="I144" s="1"/>
      <c r="J144" s="1"/>
      <c r="K144" s="1"/>
    </row>
    <row r="145" spans="1:11" ht="12.75">
      <c r="A145" s="35"/>
      <c r="B145" s="35"/>
      <c r="C145" s="35"/>
      <c r="D145" s="91" t="s">
        <v>179</v>
      </c>
      <c r="E145" s="91"/>
      <c r="F145" s="91"/>
      <c r="G145" s="91"/>
      <c r="H145" s="1"/>
      <c r="I145" s="1"/>
      <c r="J145" s="1"/>
      <c r="K145" s="1"/>
    </row>
    <row r="146" spans="1:11" ht="12.75">
      <c r="A146" s="35"/>
      <c r="B146" s="35"/>
      <c r="C146" s="35"/>
      <c r="D146" s="91" t="s">
        <v>180</v>
      </c>
      <c r="E146" s="91"/>
      <c r="F146" s="91"/>
      <c r="G146" s="91"/>
      <c r="H146" s="1"/>
      <c r="I146" s="1"/>
      <c r="J146" s="1"/>
      <c r="K146" s="1"/>
    </row>
    <row r="147" spans="1:11" ht="12.75">
      <c r="A147" s="35"/>
      <c r="B147" s="35"/>
      <c r="C147" s="35"/>
      <c r="D147" s="91" t="s">
        <v>181</v>
      </c>
      <c r="E147" s="91"/>
      <c r="F147" s="91"/>
      <c r="G147" s="91"/>
      <c r="H147" s="1"/>
      <c r="I147" s="1"/>
      <c r="J147" s="1"/>
      <c r="K147" s="1"/>
    </row>
    <row r="148" spans="1:11" ht="12.75">
      <c r="A148" s="35"/>
      <c r="B148" s="35"/>
      <c r="C148" s="35"/>
      <c r="D148" s="91" t="s">
        <v>414</v>
      </c>
      <c r="E148" s="91"/>
      <c r="F148" s="91"/>
      <c r="G148" s="91"/>
      <c r="H148" s="1"/>
      <c r="I148" s="1"/>
      <c r="J148" s="1"/>
      <c r="K148" s="1"/>
    </row>
    <row r="149" spans="1:11" ht="12.75">
      <c r="A149" s="35"/>
      <c r="B149" s="35"/>
      <c r="C149" s="35"/>
      <c r="D149" s="91" t="s">
        <v>182</v>
      </c>
      <c r="E149" s="91"/>
      <c r="F149" s="91"/>
      <c r="G149" s="91"/>
      <c r="H149" s="1"/>
      <c r="I149" s="1"/>
      <c r="J149" s="1"/>
      <c r="K149" s="1"/>
    </row>
    <row r="150" spans="1:11" ht="12.75">
      <c r="A150" s="35"/>
      <c r="B150" s="35"/>
      <c r="C150" s="35"/>
      <c r="D150" s="91" t="s">
        <v>183</v>
      </c>
      <c r="E150" s="91"/>
      <c r="F150" s="91"/>
      <c r="G150" s="91"/>
      <c r="H150" s="1"/>
      <c r="I150" s="1"/>
      <c r="J150" s="1"/>
      <c r="K150" s="1"/>
    </row>
    <row r="151" spans="1:11" ht="12.75">
      <c r="A151" s="35"/>
      <c r="B151" s="35"/>
      <c r="C151" s="35"/>
      <c r="D151" s="91" t="s">
        <v>184</v>
      </c>
      <c r="E151" s="91"/>
      <c r="F151" s="91"/>
      <c r="G151" s="91"/>
      <c r="H151" s="1"/>
      <c r="I151" s="1"/>
      <c r="J151" s="1"/>
      <c r="K151" s="1"/>
    </row>
    <row r="152" spans="1:11" ht="12.75">
      <c r="A152" s="35"/>
      <c r="B152" s="35"/>
      <c r="C152" s="35"/>
      <c r="D152" s="91" t="s">
        <v>185</v>
      </c>
      <c r="E152" s="91"/>
      <c r="F152" s="91"/>
      <c r="G152" s="91"/>
      <c r="H152" s="1"/>
      <c r="I152" s="1"/>
      <c r="J152" s="1"/>
      <c r="K152" s="1"/>
    </row>
    <row r="153" spans="1:11" ht="12.75">
      <c r="A153" s="35"/>
      <c r="B153" s="35"/>
      <c r="C153" s="35"/>
      <c r="D153" s="91" t="s">
        <v>186</v>
      </c>
      <c r="E153" s="91"/>
      <c r="F153" s="91"/>
      <c r="G153" s="91"/>
      <c r="H153" s="1"/>
      <c r="I153" s="1"/>
      <c r="J153" s="1"/>
      <c r="K153" s="1"/>
    </row>
    <row r="154" spans="1:11" ht="12.75">
      <c r="A154" s="35"/>
      <c r="B154" s="35"/>
      <c r="C154" s="35"/>
      <c r="D154" s="91" t="s">
        <v>187</v>
      </c>
      <c r="E154" s="91"/>
      <c r="F154" s="91"/>
      <c r="G154" s="91"/>
      <c r="H154" s="1"/>
      <c r="I154" s="1"/>
      <c r="J154" s="1"/>
      <c r="K154" s="1"/>
    </row>
    <row r="155" spans="1:11" ht="12.75">
      <c r="A155" s="35"/>
      <c r="B155" s="35"/>
      <c r="C155" s="35"/>
      <c r="D155" s="91" t="s">
        <v>188</v>
      </c>
      <c r="E155" s="91"/>
      <c r="F155" s="91"/>
      <c r="G155" s="91"/>
      <c r="H155" s="1"/>
      <c r="I155" s="1"/>
      <c r="J155" s="1"/>
      <c r="K155" s="1"/>
    </row>
    <row r="156" spans="1:11" ht="12.75">
      <c r="A156" s="35"/>
      <c r="B156" s="35"/>
      <c r="C156" s="35"/>
      <c r="D156" s="91" t="s">
        <v>189</v>
      </c>
      <c r="E156" s="91"/>
      <c r="F156" s="91"/>
      <c r="G156" s="91"/>
      <c r="H156" s="1"/>
      <c r="I156" s="1"/>
      <c r="J156" s="1"/>
      <c r="K156" s="1"/>
    </row>
    <row r="157" spans="1:11" ht="12.75">
      <c r="A157" s="35"/>
      <c r="B157" s="35"/>
      <c r="C157" s="35"/>
      <c r="D157" s="91" t="s">
        <v>190</v>
      </c>
      <c r="E157" s="91"/>
      <c r="F157" s="91"/>
      <c r="G157" s="91"/>
      <c r="H157" s="1"/>
      <c r="I157" s="1"/>
      <c r="J157" s="1"/>
      <c r="K157" s="1"/>
    </row>
    <row r="158" spans="1:11" ht="12.75">
      <c r="A158" s="35"/>
      <c r="B158" s="35"/>
      <c r="C158" s="35"/>
      <c r="D158" s="91" t="s">
        <v>192</v>
      </c>
      <c r="E158" s="91"/>
      <c r="F158" s="91"/>
      <c r="G158" s="91"/>
      <c r="H158" s="1"/>
      <c r="I158" s="1"/>
      <c r="J158" s="1"/>
      <c r="K158" s="1"/>
    </row>
    <row r="159" spans="1:11" ht="12.75">
      <c r="A159" s="35"/>
      <c r="B159" s="35"/>
      <c r="C159" s="35"/>
      <c r="D159" s="91" t="s">
        <v>191</v>
      </c>
      <c r="E159" s="91"/>
      <c r="F159" s="91"/>
      <c r="G159" s="91"/>
      <c r="H159" s="1"/>
      <c r="I159" s="1"/>
      <c r="J159" s="1"/>
      <c r="K159" s="1"/>
    </row>
    <row r="160" spans="1:11" ht="12.75">
      <c r="A160" s="35"/>
      <c r="B160" s="35"/>
      <c r="C160" s="35"/>
      <c r="D160" s="91" t="s">
        <v>411</v>
      </c>
      <c r="E160" s="91"/>
      <c r="F160" s="91"/>
      <c r="G160" s="91"/>
      <c r="H160" s="1"/>
      <c r="I160" s="1"/>
      <c r="J160" s="1"/>
      <c r="K160" s="1"/>
    </row>
    <row r="161" spans="1:11" ht="12.75">
      <c r="A161" s="35"/>
      <c r="B161" s="35"/>
      <c r="C161" s="35"/>
      <c r="D161" s="91" t="s">
        <v>194</v>
      </c>
      <c r="E161" s="91"/>
      <c r="F161" s="91"/>
      <c r="G161" s="91"/>
      <c r="H161" s="1"/>
      <c r="I161" s="1"/>
      <c r="J161" s="1"/>
      <c r="K161" s="1"/>
    </row>
    <row r="162" spans="1:11" ht="12.75">
      <c r="A162" s="35"/>
      <c r="B162" s="35"/>
      <c r="C162" s="35"/>
      <c r="D162" s="91" t="s">
        <v>193</v>
      </c>
      <c r="E162" s="91"/>
      <c r="F162" s="91"/>
      <c r="G162" s="91"/>
      <c r="H162" s="1"/>
      <c r="I162" s="1"/>
      <c r="J162" s="1"/>
      <c r="K162" s="1"/>
    </row>
    <row r="163" spans="1:11" ht="12.75">
      <c r="A163" s="35"/>
      <c r="B163" s="35"/>
      <c r="C163" s="35"/>
      <c r="D163" s="91" t="s">
        <v>195</v>
      </c>
      <c r="E163" s="91"/>
      <c r="F163" s="91"/>
      <c r="G163" s="91"/>
      <c r="H163" s="1"/>
      <c r="I163" s="1"/>
      <c r="J163" s="1"/>
      <c r="K163" s="1"/>
    </row>
    <row r="164" spans="1:11" ht="12.75">
      <c r="A164" s="35"/>
      <c r="B164" s="35"/>
      <c r="C164" s="35"/>
      <c r="D164" s="91" t="s">
        <v>196</v>
      </c>
      <c r="E164" s="91"/>
      <c r="F164" s="91"/>
      <c r="G164" s="91"/>
      <c r="H164" s="1"/>
      <c r="I164" s="1"/>
      <c r="J164" s="1"/>
      <c r="K164" s="1"/>
    </row>
    <row r="165" spans="1:11" ht="12.75">
      <c r="A165" s="35"/>
      <c r="B165" s="35"/>
      <c r="C165" s="35"/>
      <c r="D165" s="91" t="s">
        <v>197</v>
      </c>
      <c r="E165" s="91"/>
      <c r="F165" s="91"/>
      <c r="G165" s="91"/>
      <c r="H165" s="1"/>
      <c r="I165" s="1"/>
      <c r="J165" s="1"/>
      <c r="K165" s="1"/>
    </row>
    <row r="166" spans="1:11" ht="12.75">
      <c r="A166" s="35"/>
      <c r="B166" s="35"/>
      <c r="C166" s="35"/>
      <c r="D166" s="91" t="s">
        <v>198</v>
      </c>
      <c r="E166" s="91"/>
      <c r="F166" s="91"/>
      <c r="G166" s="91"/>
      <c r="H166" s="1"/>
      <c r="I166" s="1"/>
      <c r="J166" s="1"/>
      <c r="K166" s="1"/>
    </row>
    <row r="167" spans="1:11" ht="12.75">
      <c r="A167" s="35"/>
      <c r="B167" s="35"/>
      <c r="C167" s="35"/>
      <c r="D167" s="91" t="s">
        <v>327</v>
      </c>
      <c r="E167" s="91"/>
      <c r="F167" s="91"/>
      <c r="G167" s="91"/>
      <c r="H167" s="1"/>
      <c r="I167" s="1"/>
      <c r="J167" s="1"/>
      <c r="K167" s="1"/>
    </row>
    <row r="168" spans="1:11" ht="12.75">
      <c r="A168" s="35"/>
      <c r="B168" s="35"/>
      <c r="C168" s="35"/>
      <c r="D168" s="91" t="s">
        <v>328</v>
      </c>
      <c r="E168" s="91"/>
      <c r="F168" s="91"/>
      <c r="G168" s="91"/>
      <c r="H168" s="1"/>
      <c r="I168" s="1"/>
      <c r="J168" s="1"/>
      <c r="K168" s="1"/>
    </row>
    <row r="169" spans="1:11" ht="12.75">
      <c r="A169" s="35"/>
      <c r="B169" s="35"/>
      <c r="C169" s="35"/>
      <c r="D169" s="91" t="s">
        <v>329</v>
      </c>
      <c r="E169" s="91"/>
      <c r="F169" s="91"/>
      <c r="G169" s="91"/>
      <c r="H169" s="1"/>
      <c r="I169" s="1"/>
      <c r="J169" s="1"/>
      <c r="K169" s="1"/>
    </row>
    <row r="170" spans="1:11" ht="12.75">
      <c r="A170" s="35"/>
      <c r="B170" s="35"/>
      <c r="C170" s="35"/>
      <c r="D170" s="91" t="s">
        <v>330</v>
      </c>
      <c r="E170" s="91"/>
      <c r="F170" s="91"/>
      <c r="G170" s="91"/>
      <c r="H170" s="1"/>
      <c r="I170" s="1"/>
      <c r="J170" s="1"/>
      <c r="K170" s="1"/>
    </row>
    <row r="171" spans="1:11" ht="12.75">
      <c r="A171" s="35"/>
      <c r="B171" s="35"/>
      <c r="C171" s="35"/>
      <c r="D171" s="91" t="s">
        <v>331</v>
      </c>
      <c r="E171" s="91"/>
      <c r="F171" s="91"/>
      <c r="G171" s="91"/>
      <c r="H171" s="1"/>
      <c r="I171" s="1"/>
      <c r="J171" s="1"/>
      <c r="K171" s="1"/>
    </row>
    <row r="172" spans="1:11" ht="12.75">
      <c r="A172" s="35"/>
      <c r="B172" s="35"/>
      <c r="C172" s="35"/>
      <c r="D172" s="91" t="s">
        <v>332</v>
      </c>
      <c r="E172" s="91"/>
      <c r="F172" s="91"/>
      <c r="G172" s="91"/>
      <c r="H172" s="1"/>
      <c r="I172" s="1"/>
      <c r="J172" s="1"/>
      <c r="K172" s="1"/>
    </row>
    <row r="173" spans="1:11" ht="12.75">
      <c r="A173" s="35"/>
      <c r="B173" s="35"/>
      <c r="C173" s="35"/>
      <c r="D173" s="91" t="s">
        <v>333</v>
      </c>
      <c r="E173" s="91"/>
      <c r="F173" s="91"/>
      <c r="G173" s="91"/>
      <c r="H173" s="1"/>
      <c r="I173" s="1"/>
      <c r="J173" s="1"/>
      <c r="K173" s="1"/>
    </row>
    <row r="174" spans="1:11" ht="12.75">
      <c r="A174" s="35"/>
      <c r="B174" s="35"/>
      <c r="C174" s="35"/>
      <c r="D174" s="91" t="s">
        <v>334</v>
      </c>
      <c r="E174" s="91"/>
      <c r="F174" s="91"/>
      <c r="G174" s="91"/>
      <c r="H174" s="1"/>
      <c r="I174" s="1"/>
      <c r="J174" s="1"/>
      <c r="K174" s="1"/>
    </row>
    <row r="175" spans="1:11" ht="12.75">
      <c r="A175" s="35"/>
      <c r="B175" s="35"/>
      <c r="C175" s="35"/>
      <c r="D175" s="91" t="s">
        <v>398</v>
      </c>
      <c r="E175" s="91"/>
      <c r="F175" s="91"/>
      <c r="G175" s="91"/>
      <c r="H175" s="1"/>
      <c r="I175" s="1"/>
      <c r="J175" s="1"/>
      <c r="K175" s="1"/>
    </row>
    <row r="176" spans="1:11" ht="12.75">
      <c r="A176" s="35"/>
      <c r="B176" s="35"/>
      <c r="C176" s="35"/>
      <c r="D176" s="91" t="s">
        <v>409</v>
      </c>
      <c r="E176" s="91"/>
      <c r="F176" s="91"/>
      <c r="G176" s="91"/>
      <c r="H176" s="1"/>
      <c r="I176" s="1"/>
      <c r="J176" s="1"/>
      <c r="K176" s="1"/>
    </row>
    <row r="177" spans="1:11" ht="12.75">
      <c r="A177" s="35"/>
      <c r="B177" s="35"/>
      <c r="C177" s="35"/>
      <c r="D177" s="91" t="s">
        <v>410</v>
      </c>
      <c r="E177" s="91"/>
      <c r="F177" s="91"/>
      <c r="G177" s="91"/>
      <c r="H177" s="91"/>
      <c r="I177" s="1"/>
      <c r="J177" s="1"/>
      <c r="K177" s="1"/>
    </row>
    <row r="178" spans="1:11" ht="12.75">
      <c r="A178" s="35"/>
      <c r="B178" s="35"/>
      <c r="C178" s="35"/>
      <c r="D178" s="91" t="s">
        <v>412</v>
      </c>
      <c r="E178" s="91"/>
      <c r="F178" s="91"/>
      <c r="G178" s="91"/>
      <c r="H178" s="1"/>
      <c r="I178" s="1"/>
      <c r="J178" s="1"/>
      <c r="K178" s="1"/>
    </row>
    <row r="179" spans="1:11" ht="12.75">
      <c r="A179" s="35"/>
      <c r="B179" s="35"/>
      <c r="C179" s="35"/>
      <c r="D179" s="91" t="s">
        <v>335</v>
      </c>
      <c r="E179" s="91"/>
      <c r="F179" s="91"/>
      <c r="G179" s="91"/>
      <c r="H179" s="1"/>
      <c r="I179" s="1"/>
      <c r="J179" s="1"/>
      <c r="K179" s="1"/>
    </row>
    <row r="180" spans="1:11" ht="12.75">
      <c r="A180" s="35"/>
      <c r="B180" s="35"/>
      <c r="C180" s="35"/>
      <c r="D180" s="91" t="s">
        <v>336</v>
      </c>
      <c r="E180" s="91"/>
      <c r="F180" s="91"/>
      <c r="G180" s="91"/>
      <c r="H180" s="91"/>
      <c r="I180" s="1"/>
      <c r="J180" s="1"/>
      <c r="K180" s="1"/>
    </row>
    <row r="181" spans="1:11" ht="12.75">
      <c r="A181" s="35"/>
      <c r="B181" s="35"/>
      <c r="C181" s="35"/>
      <c r="D181" s="91" t="s">
        <v>337</v>
      </c>
      <c r="E181" s="91"/>
      <c r="F181" s="91"/>
      <c r="G181" s="91"/>
      <c r="H181" s="91"/>
      <c r="I181" s="1"/>
      <c r="J181" s="1"/>
      <c r="K181" s="1"/>
    </row>
    <row r="182" spans="1:11" ht="12.75">
      <c r="A182" s="35"/>
      <c r="B182" s="35"/>
      <c r="C182" s="35"/>
      <c r="D182" s="91" t="s">
        <v>338</v>
      </c>
      <c r="E182" s="91"/>
      <c r="F182" s="91"/>
      <c r="G182" s="91"/>
      <c r="H182" s="91"/>
      <c r="I182" s="1"/>
      <c r="J182" s="1"/>
      <c r="K182" s="1"/>
    </row>
    <row r="183" spans="1:11" ht="12.75">
      <c r="A183" s="35"/>
      <c r="B183" s="35"/>
      <c r="C183" s="35"/>
      <c r="D183" s="91" t="s">
        <v>339</v>
      </c>
      <c r="E183" s="91"/>
      <c r="F183" s="91"/>
      <c r="G183" s="91"/>
      <c r="H183" s="1"/>
      <c r="I183" s="1"/>
      <c r="J183" s="1"/>
      <c r="K183" s="1"/>
    </row>
    <row r="184" spans="1:11" ht="12.75">
      <c r="A184" s="35"/>
      <c r="B184" s="35"/>
      <c r="C184" s="35"/>
      <c r="D184" s="38" t="s">
        <v>340</v>
      </c>
      <c r="E184" s="38"/>
      <c r="F184" s="38"/>
      <c r="G184" s="39"/>
      <c r="H184" s="1"/>
      <c r="I184" s="1"/>
      <c r="J184" s="1"/>
      <c r="K184" s="1"/>
    </row>
    <row r="185" spans="1:11" ht="12.75">
      <c r="A185" s="35"/>
      <c r="B185" s="35"/>
      <c r="C185" s="35"/>
      <c r="D185" s="91" t="s">
        <v>341</v>
      </c>
      <c r="E185" s="91"/>
      <c r="F185" s="91"/>
      <c r="G185" s="91"/>
      <c r="H185" s="91"/>
      <c r="I185" s="1"/>
      <c r="J185" s="1"/>
      <c r="K185" s="1"/>
    </row>
    <row r="186" spans="1:11" ht="12.75">
      <c r="A186" s="35"/>
      <c r="B186" s="35"/>
      <c r="C186" s="35"/>
      <c r="D186" s="91" t="s">
        <v>342</v>
      </c>
      <c r="E186" s="91"/>
      <c r="F186" s="91"/>
      <c r="G186" s="91"/>
      <c r="H186" s="1"/>
      <c r="I186" s="1"/>
      <c r="J186" s="1"/>
      <c r="K186" s="1"/>
    </row>
    <row r="187" spans="1:11" ht="12.75">
      <c r="A187" s="35"/>
      <c r="B187" s="35"/>
      <c r="C187" s="35"/>
      <c r="D187" s="91" t="s">
        <v>415</v>
      </c>
      <c r="E187" s="91"/>
      <c r="F187" s="91"/>
      <c r="G187" s="91"/>
      <c r="H187" s="91"/>
      <c r="I187" s="1"/>
      <c r="J187" s="1"/>
      <c r="K187" s="1"/>
    </row>
    <row r="188" spans="1:11" ht="12.75">
      <c r="A188" s="35"/>
      <c r="B188" s="35"/>
      <c r="C188" s="35"/>
      <c r="D188" s="91" t="s">
        <v>416</v>
      </c>
      <c r="E188" s="91"/>
      <c r="F188" s="91"/>
      <c r="G188" s="91"/>
      <c r="H188" s="1"/>
      <c r="I188" s="1"/>
      <c r="J188" s="1"/>
      <c r="K188" s="1"/>
    </row>
    <row r="189" spans="1:11" ht="12.75">
      <c r="A189" s="35"/>
      <c r="B189" s="35"/>
      <c r="C189" s="35"/>
      <c r="D189" s="91" t="s">
        <v>417</v>
      </c>
      <c r="E189" s="91"/>
      <c r="F189" s="91"/>
      <c r="G189" s="91"/>
      <c r="H189" s="91"/>
      <c r="I189" s="1"/>
      <c r="J189" s="1"/>
      <c r="K189" s="1"/>
    </row>
    <row r="190" spans="1:11" ht="12.75">
      <c r="A190" s="35"/>
      <c r="B190" s="35"/>
      <c r="C190" s="35"/>
      <c r="D190" s="91" t="s">
        <v>418</v>
      </c>
      <c r="E190" s="91"/>
      <c r="F190" s="91"/>
      <c r="G190" s="91"/>
      <c r="H190" s="1"/>
      <c r="I190" s="1"/>
      <c r="J190" s="1"/>
      <c r="K190" s="1"/>
    </row>
    <row r="191" spans="1:11" ht="12.75">
      <c r="A191" s="35"/>
      <c r="B191" s="35"/>
      <c r="C191" s="35"/>
      <c r="D191" s="91" t="s">
        <v>419</v>
      </c>
      <c r="E191" s="91"/>
      <c r="F191" s="91"/>
      <c r="G191" s="91"/>
      <c r="H191" s="1"/>
      <c r="I191" s="1"/>
      <c r="J191" s="1"/>
      <c r="K191" s="1"/>
    </row>
    <row r="192" spans="1:11" ht="12.75">
      <c r="A192" s="35"/>
      <c r="B192" s="35"/>
      <c r="C192" s="35"/>
      <c r="D192" s="91" t="s">
        <v>420</v>
      </c>
      <c r="E192" s="91"/>
      <c r="F192" s="91"/>
      <c r="G192" s="91"/>
      <c r="H192" s="1"/>
      <c r="I192" s="1"/>
      <c r="J192" s="1"/>
      <c r="K192" s="1"/>
    </row>
    <row r="193" spans="1:11" ht="12.75">
      <c r="A193" s="35"/>
      <c r="B193" s="35"/>
      <c r="C193" s="35"/>
      <c r="D193" s="91"/>
      <c r="E193" s="91"/>
      <c r="F193" s="91"/>
      <c r="G193" s="91"/>
      <c r="H193" s="1"/>
      <c r="I193" s="1"/>
      <c r="J193" s="1"/>
      <c r="K193" s="1"/>
    </row>
    <row r="194" spans="1:11" ht="12.75">
      <c r="A194" s="92" t="s">
        <v>81</v>
      </c>
      <c r="B194" s="92"/>
      <c r="C194" s="92"/>
      <c r="D194" s="92"/>
      <c r="E194" s="92"/>
      <c r="F194" s="92"/>
      <c r="G194" s="1"/>
      <c r="H194" s="1"/>
      <c r="I194" s="1"/>
      <c r="J194" s="1"/>
      <c r="K194" s="1"/>
    </row>
    <row r="195" spans="1:11" ht="12.75">
      <c r="A195" s="108" t="s">
        <v>390</v>
      </c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</row>
    <row r="196" spans="1:11" ht="12.75">
      <c r="A196" s="118" t="s">
        <v>421</v>
      </c>
      <c r="B196" s="118"/>
      <c r="C196" s="118"/>
      <c r="D196" s="118"/>
      <c r="E196" s="118"/>
      <c r="F196" s="118"/>
      <c r="G196" s="118"/>
      <c r="H196" s="118"/>
      <c r="I196" s="118"/>
      <c r="J196" s="118"/>
      <c r="K196" s="1"/>
    </row>
    <row r="197" spans="1:11" ht="12.75">
      <c r="A197" s="119" t="s">
        <v>391</v>
      </c>
      <c r="B197" s="119"/>
      <c r="C197" s="119"/>
      <c r="D197" s="119"/>
      <c r="E197" s="119"/>
      <c r="F197" s="119"/>
      <c r="G197" s="119"/>
      <c r="H197" s="119"/>
      <c r="I197" s="119"/>
      <c r="J197" s="119"/>
      <c r="K197" s="1"/>
    </row>
    <row r="198" spans="1:11" ht="12.75">
      <c r="A198" s="91" t="s">
        <v>422</v>
      </c>
      <c r="B198" s="91"/>
      <c r="C198" s="91"/>
      <c r="D198" s="91"/>
      <c r="E198" s="91"/>
      <c r="F198" s="91"/>
      <c r="G198" s="91"/>
      <c r="H198" s="91"/>
      <c r="I198" s="40"/>
      <c r="J198" s="40"/>
      <c r="K198" s="1"/>
    </row>
    <row r="199" spans="1:11" ht="12.75">
      <c r="A199" s="16" t="s">
        <v>84</v>
      </c>
      <c r="B199" s="16"/>
      <c r="C199" s="16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20" t="s">
        <v>85</v>
      </c>
      <c r="B200" s="22"/>
      <c r="C200" s="22"/>
      <c r="D200" s="120" t="s">
        <v>305</v>
      </c>
      <c r="E200" s="120"/>
      <c r="F200" s="120" t="s">
        <v>87</v>
      </c>
      <c r="G200" s="120"/>
      <c r="H200" s="120"/>
      <c r="I200" s="120"/>
      <c r="J200" s="120"/>
      <c r="K200" s="120"/>
    </row>
    <row r="201" spans="1:11" ht="12.75">
      <c r="A201" s="120"/>
      <c r="B201" s="22"/>
      <c r="C201" s="22"/>
      <c r="D201" s="120" t="s">
        <v>88</v>
      </c>
      <c r="E201" s="120"/>
      <c r="F201" s="120" t="s">
        <v>404</v>
      </c>
      <c r="G201" s="120"/>
      <c r="H201" s="120"/>
      <c r="I201" s="120" t="s">
        <v>89</v>
      </c>
      <c r="J201" s="120" t="s">
        <v>86</v>
      </c>
      <c r="K201" s="120" t="s">
        <v>89</v>
      </c>
    </row>
    <row r="202" spans="1:11" ht="12.75">
      <c r="A202" s="120"/>
      <c r="B202" s="22"/>
      <c r="C202" s="22"/>
      <c r="D202" s="22" t="s">
        <v>306</v>
      </c>
      <c r="E202" s="22" t="s">
        <v>307</v>
      </c>
      <c r="F202" s="22" t="s">
        <v>405</v>
      </c>
      <c r="G202" s="120" t="s">
        <v>403</v>
      </c>
      <c r="H202" s="120"/>
      <c r="I202" s="120"/>
      <c r="J202" s="120"/>
      <c r="K202" s="120"/>
    </row>
    <row r="203" spans="1:11" ht="12.75">
      <c r="A203" s="22">
        <v>1</v>
      </c>
      <c r="B203" s="22"/>
      <c r="C203" s="22"/>
      <c r="D203" s="22">
        <v>2</v>
      </c>
      <c r="E203" s="22">
        <v>3</v>
      </c>
      <c r="F203" s="120">
        <v>4</v>
      </c>
      <c r="G203" s="120"/>
      <c r="H203" s="120"/>
      <c r="I203" s="22">
        <v>5</v>
      </c>
      <c r="J203" s="22">
        <v>6</v>
      </c>
      <c r="K203" s="22">
        <v>7</v>
      </c>
    </row>
    <row r="204" spans="1:11" ht="38.25">
      <c r="A204" s="41" t="s">
        <v>90</v>
      </c>
      <c r="B204" s="41"/>
      <c r="C204" s="41"/>
      <c r="D204" s="42" t="s">
        <v>304</v>
      </c>
      <c r="E204" s="42" t="s">
        <v>407</v>
      </c>
      <c r="F204" s="42" t="s">
        <v>402</v>
      </c>
      <c r="G204" s="121" t="s">
        <v>406</v>
      </c>
      <c r="H204" s="121"/>
      <c r="I204" s="43">
        <v>0.018</v>
      </c>
      <c r="J204" s="42"/>
      <c r="K204" s="42"/>
    </row>
    <row r="205" spans="1:11" ht="51">
      <c r="A205" s="41" t="s">
        <v>239</v>
      </c>
      <c r="B205" s="41"/>
      <c r="C205" s="41"/>
      <c r="D205" s="42" t="s">
        <v>304</v>
      </c>
      <c r="E205" s="42" t="s">
        <v>402</v>
      </c>
      <c r="F205" s="42" t="s">
        <v>402</v>
      </c>
      <c r="G205" s="122" t="s">
        <v>406</v>
      </c>
      <c r="H205" s="123"/>
      <c r="I205" s="43">
        <v>0.018</v>
      </c>
      <c r="J205" s="42"/>
      <c r="K205" s="42"/>
    </row>
    <row r="206" spans="1:11" ht="12.75">
      <c r="A206" s="41" t="s">
        <v>287</v>
      </c>
      <c r="B206" s="41"/>
      <c r="C206" s="41"/>
      <c r="D206" s="42" t="s">
        <v>288</v>
      </c>
      <c r="E206" s="42" t="s">
        <v>288</v>
      </c>
      <c r="F206" s="42" t="s">
        <v>288</v>
      </c>
      <c r="G206" s="122" t="s">
        <v>288</v>
      </c>
      <c r="H206" s="123"/>
      <c r="I206" s="42">
        <v>0</v>
      </c>
      <c r="J206" s="42"/>
      <c r="K206" s="42"/>
    </row>
    <row r="207" spans="1:11" ht="12.75">
      <c r="A207" s="121"/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</row>
    <row r="208" spans="1:11" ht="12.75">
      <c r="A208" s="121" t="s">
        <v>91</v>
      </c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</row>
    <row r="209" spans="1:11" ht="38.25">
      <c r="A209" s="30" t="s">
        <v>92</v>
      </c>
      <c r="B209" s="30"/>
      <c r="C209" s="30"/>
      <c r="D209" s="42">
        <v>9</v>
      </c>
      <c r="E209" s="42">
        <v>9</v>
      </c>
      <c r="F209" s="121">
        <v>9</v>
      </c>
      <c r="G209" s="121"/>
      <c r="H209" s="121"/>
      <c r="I209" s="42">
        <v>0</v>
      </c>
      <c r="J209" s="42"/>
      <c r="K209" s="42"/>
    </row>
    <row r="210" spans="1:11" ht="25.5">
      <c r="A210" s="30" t="s">
        <v>93</v>
      </c>
      <c r="B210" s="30"/>
      <c r="C210" s="30"/>
      <c r="D210" s="42">
        <v>50</v>
      </c>
      <c r="E210" s="42">
        <v>50</v>
      </c>
      <c r="F210" s="121">
        <v>50</v>
      </c>
      <c r="G210" s="121"/>
      <c r="H210" s="121"/>
      <c r="I210" s="42">
        <v>0</v>
      </c>
      <c r="J210" s="42"/>
      <c r="K210" s="42"/>
    </row>
    <row r="211" spans="1:11" ht="25.5">
      <c r="A211" s="30" t="s">
        <v>94</v>
      </c>
      <c r="B211" s="30"/>
      <c r="C211" s="30"/>
      <c r="D211" s="42">
        <v>8</v>
      </c>
      <c r="E211" s="42">
        <v>8</v>
      </c>
      <c r="F211" s="121">
        <v>4</v>
      </c>
      <c r="G211" s="121"/>
      <c r="H211" s="121"/>
      <c r="I211" s="42">
        <v>0</v>
      </c>
      <c r="J211" s="42"/>
      <c r="K211" s="42"/>
    </row>
    <row r="212" spans="1:11" ht="25.5">
      <c r="A212" s="30" t="s">
        <v>95</v>
      </c>
      <c r="B212" s="30"/>
      <c r="C212" s="30"/>
      <c r="D212" s="42">
        <v>27</v>
      </c>
      <c r="E212" s="42">
        <v>26</v>
      </c>
      <c r="F212" s="121">
        <v>28</v>
      </c>
      <c r="G212" s="121"/>
      <c r="H212" s="121"/>
      <c r="I212" s="43">
        <v>0.077</v>
      </c>
      <c r="J212" s="42"/>
      <c r="K212" s="42"/>
    </row>
    <row r="213" spans="1:11" ht="12.75">
      <c r="A213" s="121" t="s">
        <v>96</v>
      </c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</row>
    <row r="214" spans="1:11" ht="12.75">
      <c r="A214" s="41"/>
      <c r="B214" s="41"/>
      <c r="C214" s="41"/>
      <c r="D214" s="121" t="s">
        <v>54</v>
      </c>
      <c r="E214" s="121"/>
      <c r="F214" s="124"/>
      <c r="G214" s="124"/>
      <c r="H214" s="124"/>
      <c r="I214" s="41"/>
      <c r="J214" s="41"/>
      <c r="K214" s="41"/>
    </row>
    <row r="215" spans="1:11" ht="25.5">
      <c r="A215" s="22" t="s">
        <v>97</v>
      </c>
      <c r="B215" s="22"/>
      <c r="C215" s="22"/>
      <c r="D215" s="121"/>
      <c r="E215" s="121"/>
      <c r="F215" s="121"/>
      <c r="G215" s="121"/>
      <c r="H215" s="121"/>
      <c r="I215" s="42"/>
      <c r="J215" s="42"/>
      <c r="K215" s="42"/>
    </row>
    <row r="216" spans="1:11" ht="12.75">
      <c r="A216" s="30" t="s">
        <v>98</v>
      </c>
      <c r="B216" s="30"/>
      <c r="C216" s="30"/>
      <c r="D216" s="121">
        <v>72807.9</v>
      </c>
      <c r="E216" s="121"/>
      <c r="F216" s="121">
        <v>51440.8</v>
      </c>
      <c r="G216" s="121"/>
      <c r="H216" s="121"/>
      <c r="I216" s="43"/>
      <c r="J216" s="42"/>
      <c r="K216" s="42"/>
    </row>
    <row r="217" spans="1:11" ht="25.5">
      <c r="A217" s="30" t="s">
        <v>99</v>
      </c>
      <c r="B217" s="30"/>
      <c r="C217" s="30"/>
      <c r="D217" s="121">
        <v>220.63</v>
      </c>
      <c r="E217" s="121"/>
      <c r="F217" s="121">
        <v>154.48</v>
      </c>
      <c r="G217" s="121"/>
      <c r="H217" s="121"/>
      <c r="I217" s="43"/>
      <c r="J217" s="42"/>
      <c r="K217" s="42"/>
    </row>
    <row r="218" spans="1:11" ht="12.75">
      <c r="A218" s="30" t="s">
        <v>100</v>
      </c>
      <c r="B218" s="30"/>
      <c r="C218" s="30"/>
      <c r="D218" s="121"/>
      <c r="E218" s="121"/>
      <c r="F218" s="121"/>
      <c r="G218" s="121"/>
      <c r="H218" s="121"/>
      <c r="I218" s="42"/>
      <c r="J218" s="42"/>
      <c r="K218" s="41"/>
    </row>
    <row r="219" spans="1:11" ht="25.5">
      <c r="A219" s="30" t="s">
        <v>101</v>
      </c>
      <c r="B219" s="30"/>
      <c r="C219" s="30"/>
      <c r="D219" s="121">
        <v>65.75</v>
      </c>
      <c r="E219" s="121"/>
      <c r="F219" s="121">
        <v>31.25</v>
      </c>
      <c r="G219" s="121"/>
      <c r="H219" s="121"/>
      <c r="I219" s="43"/>
      <c r="J219" s="42"/>
      <c r="K219" s="41"/>
    </row>
    <row r="220" spans="1:11" ht="38.25">
      <c r="A220" s="30" t="s">
        <v>102</v>
      </c>
      <c r="B220" s="30"/>
      <c r="C220" s="30"/>
      <c r="D220" s="121">
        <v>0.194</v>
      </c>
      <c r="E220" s="121"/>
      <c r="F220" s="121">
        <v>0.114</v>
      </c>
      <c r="G220" s="121"/>
      <c r="H220" s="121"/>
      <c r="I220" s="44"/>
      <c r="J220" s="42"/>
      <c r="K220" s="41"/>
    </row>
    <row r="221" spans="1:11" ht="51">
      <c r="A221" s="30" t="s">
        <v>103</v>
      </c>
      <c r="B221" s="30"/>
      <c r="C221" s="30"/>
      <c r="D221" s="121">
        <v>0</v>
      </c>
      <c r="E221" s="121"/>
      <c r="F221" s="124"/>
      <c r="G221" s="124"/>
      <c r="H221" s="124"/>
      <c r="I221" s="41"/>
      <c r="J221" s="41"/>
      <c r="K221" s="41"/>
    </row>
    <row r="222" spans="1:11" ht="12.75">
      <c r="A222" s="121" t="s">
        <v>104</v>
      </c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</row>
    <row r="223" spans="1:11" ht="25.5">
      <c r="A223" s="30" t="s">
        <v>105</v>
      </c>
      <c r="B223" s="30"/>
      <c r="C223" s="30"/>
      <c r="D223" s="121">
        <v>390.02</v>
      </c>
      <c r="E223" s="121"/>
      <c r="F223" s="121">
        <v>530.84</v>
      </c>
      <c r="G223" s="121"/>
      <c r="H223" s="121"/>
      <c r="I223" s="45"/>
      <c r="J223" s="41"/>
      <c r="K223" s="41"/>
    </row>
    <row r="224" spans="1:11" ht="38.25">
      <c r="A224" s="30" t="s">
        <v>106</v>
      </c>
      <c r="B224" s="30"/>
      <c r="C224" s="30"/>
      <c r="D224" s="125">
        <v>0.6714</v>
      </c>
      <c r="E224" s="121"/>
      <c r="F224" s="125">
        <v>0.7994</v>
      </c>
      <c r="G224" s="121"/>
      <c r="H224" s="121"/>
      <c r="I224" s="45"/>
      <c r="J224" s="41"/>
      <c r="K224" s="41"/>
    </row>
    <row r="225" spans="1:11" ht="12.75">
      <c r="A225" s="121" t="s">
        <v>107</v>
      </c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</row>
    <row r="226" spans="1:11" ht="12.75">
      <c r="A226" s="30" t="s">
        <v>108</v>
      </c>
      <c r="B226" s="30"/>
      <c r="C226" s="30"/>
      <c r="D226" s="124"/>
      <c r="E226" s="124"/>
      <c r="F226" s="124"/>
      <c r="G226" s="124"/>
      <c r="H226" s="124"/>
      <c r="I226" s="124"/>
      <c r="J226" s="41"/>
      <c r="K226" s="41"/>
    </row>
    <row r="227" spans="1:11" ht="38.25">
      <c r="A227" s="30" t="s">
        <v>109</v>
      </c>
      <c r="B227" s="30"/>
      <c r="C227" s="30"/>
      <c r="D227" s="124"/>
      <c r="E227" s="124"/>
      <c r="F227" s="124"/>
      <c r="G227" s="124"/>
      <c r="H227" s="124"/>
      <c r="I227" s="124"/>
      <c r="J227" s="41"/>
      <c r="K227" s="41"/>
    </row>
    <row r="228" spans="1:11" ht="12.75">
      <c r="A228" s="121" t="s">
        <v>110</v>
      </c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</row>
    <row r="229" spans="1:11" ht="25.5">
      <c r="A229" s="30" t="s">
        <v>111</v>
      </c>
      <c r="B229" s="30"/>
      <c r="C229" s="30"/>
      <c r="D229" s="124"/>
      <c r="E229" s="124"/>
      <c r="F229" s="124"/>
      <c r="G229" s="124"/>
      <c r="H229" s="124"/>
      <c r="I229" s="124"/>
      <c r="J229" s="41"/>
      <c r="K229" s="41"/>
    </row>
    <row r="230" spans="1:11" ht="51">
      <c r="A230" s="30" t="s">
        <v>240</v>
      </c>
      <c r="B230" s="30"/>
      <c r="C230" s="30"/>
      <c r="D230" s="46" t="s">
        <v>252</v>
      </c>
      <c r="E230" s="22" t="s">
        <v>249</v>
      </c>
      <c r="F230" s="46" t="s">
        <v>250</v>
      </c>
      <c r="G230" s="46" t="s">
        <v>251</v>
      </c>
      <c r="H230" s="41"/>
      <c r="I230" s="41"/>
      <c r="J230" s="41"/>
      <c r="K230" s="41"/>
    </row>
    <row r="231" spans="1:11" ht="63.75">
      <c r="A231" s="30" t="s">
        <v>241</v>
      </c>
      <c r="B231" s="30"/>
      <c r="C231" s="30"/>
      <c r="D231" s="46" t="s">
        <v>252</v>
      </c>
      <c r="E231" s="46" t="s">
        <v>253</v>
      </c>
      <c r="F231" s="46" t="s">
        <v>254</v>
      </c>
      <c r="G231" s="46" t="s">
        <v>251</v>
      </c>
      <c r="H231" s="41"/>
      <c r="I231" s="41"/>
      <c r="J231" s="41"/>
      <c r="K231" s="41"/>
    </row>
    <row r="232" spans="1:11" ht="38.25">
      <c r="A232" s="30" t="s">
        <v>242</v>
      </c>
      <c r="B232" s="30"/>
      <c r="C232" s="30"/>
      <c r="D232" s="46" t="s">
        <v>252</v>
      </c>
      <c r="E232" s="46" t="s">
        <v>255</v>
      </c>
      <c r="F232" s="46" t="s">
        <v>256</v>
      </c>
      <c r="G232" s="46" t="s">
        <v>257</v>
      </c>
      <c r="H232" s="41"/>
      <c r="I232" s="41"/>
      <c r="J232" s="41"/>
      <c r="K232" s="41"/>
    </row>
    <row r="233" spans="1:11" ht="76.5">
      <c r="A233" s="30" t="s">
        <v>243</v>
      </c>
      <c r="B233" s="30"/>
      <c r="C233" s="30"/>
      <c r="D233" s="46" t="s">
        <v>252</v>
      </c>
      <c r="E233" s="22" t="s">
        <v>258</v>
      </c>
      <c r="F233" s="46" t="s">
        <v>259</v>
      </c>
      <c r="G233" s="46" t="s">
        <v>260</v>
      </c>
      <c r="H233" s="41"/>
      <c r="I233" s="41"/>
      <c r="J233" s="41"/>
      <c r="K233" s="41"/>
    </row>
    <row r="234" spans="1:11" ht="63.75">
      <c r="A234" s="30" t="s">
        <v>244</v>
      </c>
      <c r="B234" s="30"/>
      <c r="C234" s="30"/>
      <c r="D234" s="46" t="s">
        <v>262</v>
      </c>
      <c r="E234" s="46" t="s">
        <v>261</v>
      </c>
      <c r="F234" s="46" t="s">
        <v>254</v>
      </c>
      <c r="G234" s="46" t="s">
        <v>269</v>
      </c>
      <c r="H234" s="41"/>
      <c r="I234" s="41"/>
      <c r="J234" s="41"/>
      <c r="K234" s="41"/>
    </row>
    <row r="235" spans="1:11" ht="51">
      <c r="A235" s="30" t="s">
        <v>245</v>
      </c>
      <c r="B235" s="30"/>
      <c r="C235" s="30"/>
      <c r="D235" s="46" t="s">
        <v>252</v>
      </c>
      <c r="E235" s="46" t="s">
        <v>261</v>
      </c>
      <c r="F235" s="46" t="s">
        <v>254</v>
      </c>
      <c r="G235" s="46" t="s">
        <v>263</v>
      </c>
      <c r="H235" s="41"/>
      <c r="I235" s="41"/>
      <c r="J235" s="41"/>
      <c r="K235" s="41"/>
    </row>
    <row r="236" spans="1:11" ht="51">
      <c r="A236" s="30" t="s">
        <v>246</v>
      </c>
      <c r="B236" s="30"/>
      <c r="C236" s="30"/>
      <c r="D236" s="46" t="s">
        <v>252</v>
      </c>
      <c r="E236" s="46" t="s">
        <v>261</v>
      </c>
      <c r="F236" s="46" t="s">
        <v>254</v>
      </c>
      <c r="G236" s="46" t="s">
        <v>264</v>
      </c>
      <c r="H236" s="41"/>
      <c r="I236" s="41"/>
      <c r="J236" s="41"/>
      <c r="K236" s="41"/>
    </row>
    <row r="237" spans="1:11" ht="38.25">
      <c r="A237" s="30" t="s">
        <v>247</v>
      </c>
      <c r="B237" s="30"/>
      <c r="C237" s="30"/>
      <c r="D237" s="46" t="s">
        <v>252</v>
      </c>
      <c r="E237" s="46" t="s">
        <v>255</v>
      </c>
      <c r="F237" s="46" t="s">
        <v>256</v>
      </c>
      <c r="G237" s="46" t="s">
        <v>265</v>
      </c>
      <c r="H237" s="41"/>
      <c r="I237" s="41"/>
      <c r="J237" s="41"/>
      <c r="K237" s="41"/>
    </row>
    <row r="238" spans="1:11" ht="63.75">
      <c r="A238" s="47" t="s">
        <v>270</v>
      </c>
      <c r="B238" s="47"/>
      <c r="C238" s="47"/>
      <c r="D238" s="46" t="s">
        <v>262</v>
      </c>
      <c r="E238" s="22" t="s">
        <v>266</v>
      </c>
      <c r="F238" s="46" t="s">
        <v>267</v>
      </c>
      <c r="G238" s="46" t="s">
        <v>263</v>
      </c>
      <c r="H238" s="41"/>
      <c r="I238" s="41"/>
      <c r="J238" s="41"/>
      <c r="K238" s="41"/>
    </row>
    <row r="239" spans="1:11" ht="38.25">
      <c r="A239" s="47" t="s">
        <v>248</v>
      </c>
      <c r="B239" s="47"/>
      <c r="C239" s="47"/>
      <c r="D239" s="46" t="s">
        <v>262</v>
      </c>
      <c r="E239" s="46" t="s">
        <v>268</v>
      </c>
      <c r="F239" s="46" t="s">
        <v>267</v>
      </c>
      <c r="G239" s="46" t="s">
        <v>271</v>
      </c>
      <c r="H239" s="41"/>
      <c r="I239" s="41"/>
      <c r="J239" s="41"/>
      <c r="K239" s="41"/>
    </row>
    <row r="240" spans="1:11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3.5">
      <c r="A241" s="48" t="s">
        <v>112</v>
      </c>
      <c r="B241" s="48"/>
      <c r="C241" s="48"/>
      <c r="D241" s="48"/>
      <c r="E241" s="1"/>
      <c r="F241" s="1"/>
      <c r="G241" s="1"/>
      <c r="H241" s="1"/>
      <c r="I241" s="1"/>
      <c r="J241" s="1"/>
      <c r="K241" s="1"/>
    </row>
    <row r="242" spans="1:11" ht="12.75">
      <c r="A242" s="1" t="s">
        <v>114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49" t="s">
        <v>325</v>
      </c>
      <c r="G243" s="1"/>
      <c r="H243" s="1"/>
      <c r="I243" s="1"/>
      <c r="J243" s="1"/>
      <c r="K243" s="1"/>
    </row>
    <row r="244" spans="1:11" ht="25.5">
      <c r="A244" s="51" t="s">
        <v>116</v>
      </c>
      <c r="B244" s="128" t="s">
        <v>117</v>
      </c>
      <c r="C244" s="129"/>
      <c r="D244" s="51" t="s">
        <v>118</v>
      </c>
      <c r="E244" s="51" t="s">
        <v>119</v>
      </c>
      <c r="F244" s="51"/>
      <c r="G244" s="1"/>
      <c r="H244" s="1"/>
      <c r="I244" s="1"/>
      <c r="J244" s="1"/>
      <c r="K244" s="1"/>
    </row>
    <row r="245" spans="1:11" ht="63.75">
      <c r="A245" s="53" t="s">
        <v>298</v>
      </c>
      <c r="B245" s="126" t="s">
        <v>120</v>
      </c>
      <c r="C245" s="127"/>
      <c r="D245" s="54" t="s">
        <v>408</v>
      </c>
      <c r="E245" s="54" t="s">
        <v>322</v>
      </c>
      <c r="F245" s="54"/>
      <c r="G245" s="1"/>
      <c r="H245" s="1"/>
      <c r="I245" s="1"/>
      <c r="J245" s="1"/>
      <c r="K245" s="1"/>
    </row>
    <row r="246" spans="1:11" ht="12.75">
      <c r="A246" s="53"/>
      <c r="B246" s="126"/>
      <c r="C246" s="127"/>
      <c r="D246" s="54"/>
      <c r="E246" s="54"/>
      <c r="F246" s="54"/>
      <c r="G246" s="1"/>
      <c r="H246" s="1"/>
      <c r="I246" s="1"/>
      <c r="J246" s="1"/>
      <c r="K246" s="1"/>
    </row>
    <row r="247" spans="1:11" ht="38.25">
      <c r="A247" s="53" t="s">
        <v>299</v>
      </c>
      <c r="B247" s="126" t="s">
        <v>122</v>
      </c>
      <c r="C247" s="127"/>
      <c r="D247" s="54" t="s">
        <v>121</v>
      </c>
      <c r="E247" s="54" t="s">
        <v>321</v>
      </c>
      <c r="F247" s="54"/>
      <c r="G247" s="1"/>
      <c r="H247" s="1"/>
      <c r="I247" s="1"/>
      <c r="J247" s="1"/>
      <c r="K247" s="1"/>
    </row>
    <row r="248" spans="1:11" ht="38.25">
      <c r="A248" s="53" t="s">
        <v>300</v>
      </c>
      <c r="B248" s="126" t="s">
        <v>123</v>
      </c>
      <c r="C248" s="127"/>
      <c r="D248" s="54" t="s">
        <v>124</v>
      </c>
      <c r="E248" s="54" t="s">
        <v>323</v>
      </c>
      <c r="F248" s="54"/>
      <c r="G248" s="1"/>
      <c r="H248" s="1"/>
      <c r="I248" s="1"/>
      <c r="J248" s="1"/>
      <c r="K248" s="1"/>
    </row>
    <row r="249" spans="1:11" ht="12.75">
      <c r="A249" s="8"/>
      <c r="B249" s="8"/>
      <c r="C249" s="8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8" t="s">
        <v>399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56"/>
      <c r="B251" s="56"/>
      <c r="C251" s="56"/>
      <c r="D251" s="3"/>
      <c r="E251" s="3"/>
      <c r="F251" s="3"/>
      <c r="G251" s="3"/>
      <c r="H251" s="3"/>
      <c r="I251" s="3"/>
      <c r="J251" s="57" t="s">
        <v>125</v>
      </c>
      <c r="K251" s="1"/>
    </row>
    <row r="252" spans="1:11" ht="12.75">
      <c r="A252" s="59" t="s">
        <v>126</v>
      </c>
      <c r="B252" s="59"/>
      <c r="C252" s="59"/>
      <c r="D252" s="10" t="s">
        <v>127</v>
      </c>
      <c r="E252" s="10" t="s">
        <v>128</v>
      </c>
      <c r="F252" s="10" t="s">
        <v>129</v>
      </c>
      <c r="G252" s="10" t="s">
        <v>130</v>
      </c>
      <c r="H252" s="58" t="s">
        <v>400</v>
      </c>
      <c r="I252" s="58" t="s">
        <v>400</v>
      </c>
      <c r="J252" s="11" t="s">
        <v>132</v>
      </c>
      <c r="K252" s="1"/>
    </row>
    <row r="253" spans="1:11" ht="25.5">
      <c r="A253" s="59"/>
      <c r="B253" s="59"/>
      <c r="C253" s="59"/>
      <c r="D253" s="10"/>
      <c r="E253" s="10"/>
      <c r="F253" s="10"/>
      <c r="G253" s="10"/>
      <c r="H253" s="58" t="s">
        <v>133</v>
      </c>
      <c r="I253" s="58" t="s">
        <v>133</v>
      </c>
      <c r="J253" s="11"/>
      <c r="K253" s="1"/>
    </row>
    <row r="254" spans="1:11" ht="12.75">
      <c r="A254" s="59"/>
      <c r="B254" s="59"/>
      <c r="C254" s="59"/>
      <c r="D254" s="10"/>
      <c r="E254" s="10"/>
      <c r="F254" s="10"/>
      <c r="G254" s="10"/>
      <c r="H254" s="10"/>
      <c r="I254" s="11"/>
      <c r="J254" s="11" t="s">
        <v>134</v>
      </c>
      <c r="K254" s="1"/>
    </row>
    <row r="255" spans="1:11" ht="25.5">
      <c r="A255" s="60" t="s">
        <v>135</v>
      </c>
      <c r="B255" s="60"/>
      <c r="C255" s="60"/>
      <c r="D255" s="88">
        <v>32.4</v>
      </c>
      <c r="E255" s="59"/>
      <c r="F255" s="59"/>
      <c r="G255" s="59"/>
      <c r="H255" s="88">
        <v>32.4</v>
      </c>
      <c r="I255" s="59"/>
      <c r="J255" s="58"/>
      <c r="K255" s="4"/>
    </row>
    <row r="256" spans="1:11" ht="12.75">
      <c r="A256" s="58" t="s">
        <v>136</v>
      </c>
      <c r="B256" s="58"/>
      <c r="C256" s="58"/>
      <c r="D256" s="61"/>
      <c r="E256" s="61"/>
      <c r="F256" s="61"/>
      <c r="G256" s="61"/>
      <c r="H256" s="61"/>
      <c r="I256" s="10"/>
      <c r="J256" s="58"/>
      <c r="K256" s="1"/>
    </row>
    <row r="257" spans="1:11" ht="12.75">
      <c r="A257" s="58" t="s">
        <v>289</v>
      </c>
      <c r="B257" s="58"/>
      <c r="C257" s="58"/>
      <c r="D257" s="62">
        <f>D259+D260+D262</f>
        <v>19678.8982</v>
      </c>
      <c r="E257" s="62">
        <f>E259+E260+E262</f>
        <v>32524.580799999996</v>
      </c>
      <c r="F257" s="62">
        <f>F259+F260+F262</f>
        <v>11312.720800000001</v>
      </c>
      <c r="G257" s="62">
        <f>G259+G260+G262</f>
        <v>15524.480749999999</v>
      </c>
      <c r="H257" s="62">
        <f>H259+H260+H262</f>
        <v>79040.68055</v>
      </c>
      <c r="I257" s="59"/>
      <c r="J257" s="58"/>
      <c r="K257" s="1"/>
    </row>
    <row r="258" spans="1:11" ht="12.75">
      <c r="A258" s="10" t="s">
        <v>138</v>
      </c>
      <c r="B258" s="10"/>
      <c r="C258" s="10"/>
      <c r="D258" s="61"/>
      <c r="E258" s="61"/>
      <c r="F258" s="61"/>
      <c r="G258" s="61"/>
      <c r="H258" s="61"/>
      <c r="I258" s="10"/>
      <c r="J258" s="58"/>
      <c r="K258" s="1"/>
    </row>
    <row r="259" spans="1:11" ht="38.25">
      <c r="A259" s="64" t="s">
        <v>139</v>
      </c>
      <c r="B259" s="64"/>
      <c r="C259" s="64">
        <v>4000</v>
      </c>
      <c r="D259" s="65">
        <v>2879.8482</v>
      </c>
      <c r="E259" s="65">
        <f>2091.9708+146.91</f>
        <v>2238.8808</v>
      </c>
      <c r="F259" s="65">
        <f>828.8278+921.123</f>
        <v>1749.9508</v>
      </c>
      <c r="G259" s="65">
        <f>814.3252+921.967</f>
        <v>1736.2921999999999</v>
      </c>
      <c r="H259" s="66">
        <f>SUM(D259:G259)</f>
        <v>8604.972</v>
      </c>
      <c r="I259" s="10"/>
      <c r="J259" s="58"/>
      <c r="K259" s="1"/>
    </row>
    <row r="260" spans="1:11" ht="38.25">
      <c r="A260" s="64" t="s">
        <v>366</v>
      </c>
      <c r="B260" s="64"/>
      <c r="C260" s="67">
        <v>4001</v>
      </c>
      <c r="D260" s="68">
        <v>16794.3</v>
      </c>
      <c r="E260" s="68">
        <f>27949.5+2003.35</f>
        <v>29952.85</v>
      </c>
      <c r="F260" s="68">
        <f>61.5+9301.27</f>
        <v>9362.77</v>
      </c>
      <c r="G260" s="68">
        <f>20.5+4378.01+1429.92+5727.472+2227.53655</f>
        <v>13783.438549999999</v>
      </c>
      <c r="H260" s="66">
        <f>SUM(D260:G260)</f>
        <v>69893.35855</v>
      </c>
      <c r="I260" s="58"/>
      <c r="J260" s="58"/>
      <c r="K260" s="1"/>
    </row>
    <row r="261" spans="1:11" ht="12.75">
      <c r="A261" s="64" t="s">
        <v>142</v>
      </c>
      <c r="B261" s="64"/>
      <c r="C261" s="64"/>
      <c r="D261" s="61"/>
      <c r="E261" s="61"/>
      <c r="F261" s="61"/>
      <c r="G261" s="61"/>
      <c r="H261" s="61"/>
      <c r="I261" s="10"/>
      <c r="J261" s="10"/>
      <c r="K261" s="1"/>
    </row>
    <row r="262" spans="1:11" ht="165.75">
      <c r="A262" s="10" t="s">
        <v>393</v>
      </c>
      <c r="B262" s="10"/>
      <c r="C262" s="69">
        <v>2000</v>
      </c>
      <c r="D262" s="66">
        <v>4.75</v>
      </c>
      <c r="E262" s="66">
        <v>332.85</v>
      </c>
      <c r="F262" s="66">
        <v>200</v>
      </c>
      <c r="G262" s="66">
        <v>4.75</v>
      </c>
      <c r="H262" s="66">
        <v>542.35</v>
      </c>
      <c r="I262" s="58"/>
      <c r="J262" s="58"/>
      <c r="K262" s="1"/>
    </row>
    <row r="263" spans="1:11" ht="38.25">
      <c r="A263" s="10" t="s">
        <v>145</v>
      </c>
      <c r="B263" s="10"/>
      <c r="C263" s="10"/>
      <c r="D263" s="70"/>
      <c r="E263" s="70"/>
      <c r="F263" s="4"/>
      <c r="G263" s="70"/>
      <c r="H263" s="70"/>
      <c r="I263" s="10"/>
      <c r="J263" s="10"/>
      <c r="K263" s="1"/>
    </row>
    <row r="264" spans="1:11" ht="12.75">
      <c r="A264" s="58" t="s">
        <v>146</v>
      </c>
      <c r="B264" s="71"/>
      <c r="C264" s="71"/>
      <c r="D264" s="72">
        <f>D265+D266+D267+D268+D269+D270+D271+D277+D285+D292+D294+D305+D307+D310</f>
        <v>19711.7082</v>
      </c>
      <c r="E264" s="72">
        <f>E265+E266+E267+E268+E269+E270+E271+E277+E285+E292+E294+E305+E307+E310</f>
        <v>32510.610800000002</v>
      </c>
      <c r="F264" s="72">
        <f>F265+F266+F267+F268+F269+F270+F271+F277+F285+F292+F294+F305+F307+F310</f>
        <v>11326.280800000002</v>
      </c>
      <c r="G264" s="72">
        <f>G265+G266+G267+G268+G269+G270+G271+G277+G285+G292+G294+G305+G307+G310</f>
        <v>15524.48075</v>
      </c>
      <c r="H264" s="72">
        <f>D264+E264+F264+G264</f>
        <v>79073.08055</v>
      </c>
      <c r="I264" s="71"/>
      <c r="J264" s="58"/>
      <c r="K264" s="1"/>
    </row>
    <row r="265" spans="1:11" ht="25.5">
      <c r="A265" s="58" t="s">
        <v>371</v>
      </c>
      <c r="B265" s="58">
        <v>211</v>
      </c>
      <c r="C265" s="73">
        <v>4001</v>
      </c>
      <c r="D265" s="72">
        <v>12851.66</v>
      </c>
      <c r="E265" s="72">
        <f>21419.54+1538.672</f>
        <v>22958.212</v>
      </c>
      <c r="F265" s="72">
        <v>6922.26</v>
      </c>
      <c r="G265" s="72">
        <f>3447.252-553+1122.49+4398.98+2393.84049</f>
        <v>10809.56249</v>
      </c>
      <c r="H265" s="72">
        <f aca="true" t="shared" si="0" ref="H265:H275">SUM(D265:G265)</f>
        <v>53541.69449000001</v>
      </c>
      <c r="I265" s="73"/>
      <c r="J265" s="58"/>
      <c r="K265" s="1"/>
    </row>
    <row r="266" spans="1:11" ht="12.75">
      <c r="A266" s="58" t="s">
        <v>370</v>
      </c>
      <c r="B266" s="58">
        <v>213</v>
      </c>
      <c r="C266" s="73">
        <v>4001</v>
      </c>
      <c r="D266" s="72">
        <v>3881.2</v>
      </c>
      <c r="E266" s="72">
        <f>6468.4-741.914+464.678</f>
        <v>6191.164</v>
      </c>
      <c r="F266" s="72">
        <v>1869.01</v>
      </c>
      <c r="G266" s="72">
        <f>930.758-177+307.43+1328.492</f>
        <v>2389.6800000000003</v>
      </c>
      <c r="H266" s="72">
        <f t="shared" si="0"/>
        <v>14331.054</v>
      </c>
      <c r="I266" s="73"/>
      <c r="J266" s="58"/>
      <c r="K266" s="1"/>
    </row>
    <row r="267" spans="1:11" ht="25.5">
      <c r="A267" s="58" t="s">
        <v>371</v>
      </c>
      <c r="B267" s="73">
        <v>211</v>
      </c>
      <c r="C267" s="73"/>
      <c r="D267" s="72"/>
      <c r="E267" s="72"/>
      <c r="F267" s="72"/>
      <c r="G267" s="72"/>
      <c r="H267" s="72">
        <f t="shared" si="0"/>
        <v>0</v>
      </c>
      <c r="I267" s="58"/>
      <c r="J267" s="58"/>
      <c r="K267" s="1"/>
    </row>
    <row r="268" spans="1:11" ht="12.75">
      <c r="A268" s="58" t="s">
        <v>370</v>
      </c>
      <c r="B268" s="73">
        <v>213</v>
      </c>
      <c r="C268" s="73"/>
      <c r="D268" s="72"/>
      <c r="E268" s="72"/>
      <c r="F268" s="72"/>
      <c r="G268" s="72"/>
      <c r="H268" s="72">
        <f t="shared" si="0"/>
        <v>0</v>
      </c>
      <c r="I268" s="58"/>
      <c r="J268" s="58"/>
      <c r="K268" s="1"/>
    </row>
    <row r="269" spans="1:11" ht="12.75">
      <c r="A269" s="58" t="s">
        <v>372</v>
      </c>
      <c r="B269" s="58">
        <v>211</v>
      </c>
      <c r="C269" s="58">
        <v>2000</v>
      </c>
      <c r="D269" s="72"/>
      <c r="E269" s="72"/>
      <c r="F269" s="72"/>
      <c r="G269" s="72"/>
      <c r="H269" s="72">
        <f t="shared" si="0"/>
        <v>0</v>
      </c>
      <c r="I269" s="58"/>
      <c r="J269" s="58"/>
      <c r="K269" s="1"/>
    </row>
    <row r="270" spans="1:11" ht="12.75">
      <c r="A270" s="58" t="s">
        <v>370</v>
      </c>
      <c r="B270" s="58">
        <v>213</v>
      </c>
      <c r="C270" s="58">
        <v>2000</v>
      </c>
      <c r="D270" s="72"/>
      <c r="E270" s="72"/>
      <c r="F270" s="72"/>
      <c r="G270" s="72"/>
      <c r="H270" s="72">
        <f t="shared" si="0"/>
        <v>0</v>
      </c>
      <c r="I270" s="58"/>
      <c r="J270" s="58"/>
      <c r="K270" s="1"/>
    </row>
    <row r="271" spans="1:11" ht="38.25">
      <c r="A271" s="58" t="s">
        <v>310</v>
      </c>
      <c r="B271" s="58">
        <v>212</v>
      </c>
      <c r="C271" s="58">
        <v>4000</v>
      </c>
      <c r="D271" s="72">
        <f>D272+D273+D274+D275</f>
        <v>0</v>
      </c>
      <c r="E271" s="72">
        <f>E272+E273+E274+E275</f>
        <v>190</v>
      </c>
      <c r="F271" s="72">
        <f>F272+F273+F274+F275</f>
        <v>50</v>
      </c>
      <c r="G271" s="72">
        <f>G272+G273+G274+G275</f>
        <v>0</v>
      </c>
      <c r="H271" s="72">
        <f t="shared" si="0"/>
        <v>240</v>
      </c>
      <c r="I271" s="58"/>
      <c r="J271" s="58"/>
      <c r="K271" s="1"/>
    </row>
    <row r="272" spans="1:11" ht="25.5">
      <c r="A272" s="58" t="s">
        <v>311</v>
      </c>
      <c r="B272" s="58">
        <v>212</v>
      </c>
      <c r="C272" s="58" t="s">
        <v>343</v>
      </c>
      <c r="D272" s="72"/>
      <c r="E272" s="72">
        <v>190</v>
      </c>
      <c r="F272" s="72">
        <v>50</v>
      </c>
      <c r="G272" s="72"/>
      <c r="H272" s="72">
        <f t="shared" si="0"/>
        <v>240</v>
      </c>
      <c r="I272" s="58"/>
      <c r="J272" s="58"/>
      <c r="K272" s="1"/>
    </row>
    <row r="273" spans="1:11" ht="25.5">
      <c r="A273" s="58" t="s">
        <v>312</v>
      </c>
      <c r="B273" s="58">
        <v>212</v>
      </c>
      <c r="C273" s="58" t="s">
        <v>344</v>
      </c>
      <c r="D273" s="72"/>
      <c r="E273" s="72"/>
      <c r="F273" s="72"/>
      <c r="G273" s="72"/>
      <c r="H273" s="72">
        <f t="shared" si="0"/>
        <v>0</v>
      </c>
      <c r="I273" s="58"/>
      <c r="J273" s="58"/>
      <c r="K273" s="1"/>
    </row>
    <row r="274" spans="1:11" ht="12.75">
      <c r="A274" s="58" t="s">
        <v>313</v>
      </c>
      <c r="B274" s="58"/>
      <c r="C274" s="58"/>
      <c r="D274" s="72"/>
      <c r="E274" s="72"/>
      <c r="F274" s="72"/>
      <c r="G274" s="72"/>
      <c r="H274" s="72">
        <f t="shared" si="0"/>
        <v>0</v>
      </c>
      <c r="I274" s="58"/>
      <c r="J274" s="58"/>
      <c r="K274" s="1"/>
    </row>
    <row r="275" spans="1:11" ht="25.5">
      <c r="A275" s="58" t="s">
        <v>314</v>
      </c>
      <c r="B275" s="58">
        <v>212</v>
      </c>
      <c r="C275" s="58" t="s">
        <v>345</v>
      </c>
      <c r="D275" s="72"/>
      <c r="E275" s="72"/>
      <c r="F275" s="72"/>
      <c r="G275" s="72"/>
      <c r="H275" s="72">
        <f t="shared" si="0"/>
        <v>0</v>
      </c>
      <c r="I275" s="58"/>
      <c r="J275" s="58"/>
      <c r="K275" s="1"/>
    </row>
    <row r="276" spans="1:11" ht="12.75">
      <c r="A276" s="58"/>
      <c r="B276" s="58"/>
      <c r="C276" s="58"/>
      <c r="D276" s="72"/>
      <c r="E276" s="72"/>
      <c r="F276" s="72"/>
      <c r="G276" s="72"/>
      <c r="H276" s="72"/>
      <c r="I276" s="58"/>
      <c r="J276" s="58"/>
      <c r="K276" s="1"/>
    </row>
    <row r="277" spans="1:11" ht="25.5">
      <c r="A277" s="58" t="s">
        <v>373</v>
      </c>
      <c r="B277" s="58" t="s">
        <v>427</v>
      </c>
      <c r="C277" s="58">
        <v>4000</v>
      </c>
      <c r="D277" s="72">
        <f>D278+D279+D280+D281+D282+D283+D284</f>
        <v>2560.7762000000002</v>
      </c>
      <c r="E277" s="72">
        <f>E278+E279+E280+E281+E282+E283</f>
        <v>1398.1738</v>
      </c>
      <c r="F277" s="72">
        <f>F278+F279+F280+F281+F282+F283</f>
        <v>1282.5497999999998</v>
      </c>
      <c r="G277" s="72">
        <f>G278+G279+G280+G281+G282+G283</f>
        <v>915.34726</v>
      </c>
      <c r="H277" s="72">
        <f>H278+H279+H280+H281+H282+H283</f>
        <v>6156.84706</v>
      </c>
      <c r="I277" s="58"/>
      <c r="J277" s="58"/>
      <c r="K277" s="1"/>
    </row>
    <row r="278" spans="1:11" ht="12.75">
      <c r="A278" s="74" t="s">
        <v>346</v>
      </c>
      <c r="B278" s="10">
        <v>221</v>
      </c>
      <c r="C278" s="10">
        <v>4000</v>
      </c>
      <c r="D278" s="75">
        <v>13.3072</v>
      </c>
      <c r="E278" s="75">
        <v>12.0598</v>
      </c>
      <c r="F278" s="75">
        <v>7.4858</v>
      </c>
      <c r="G278" s="75">
        <f>8.7322-7.778</f>
        <v>0.954200000000001</v>
      </c>
      <c r="H278" s="75">
        <f aca="true" t="shared" si="1" ref="H278:H283">SUM(D278:G278)</f>
        <v>33.806999999999995</v>
      </c>
      <c r="I278" s="10"/>
      <c r="J278" s="10"/>
      <c r="K278" s="1"/>
    </row>
    <row r="279" spans="1:11" ht="12.75">
      <c r="A279" s="74" t="s">
        <v>347</v>
      </c>
      <c r="B279" s="10">
        <v>221</v>
      </c>
      <c r="C279" s="76">
        <v>4001</v>
      </c>
      <c r="D279" s="77">
        <v>61.5</v>
      </c>
      <c r="E279" s="77">
        <f>61.5-26.093</f>
        <v>35.407</v>
      </c>
      <c r="F279" s="77">
        <f>61.5-25</f>
        <v>36.5</v>
      </c>
      <c r="G279" s="77">
        <f>20.5-5.592-34.54494</f>
        <v>-19.636939999999996</v>
      </c>
      <c r="H279" s="77">
        <f t="shared" si="1"/>
        <v>113.77005999999999</v>
      </c>
      <c r="I279" s="10"/>
      <c r="J279" s="10"/>
      <c r="K279" s="1"/>
    </row>
    <row r="280" spans="1:11" ht="12.75">
      <c r="A280" s="74" t="s">
        <v>147</v>
      </c>
      <c r="B280" s="10">
        <v>223</v>
      </c>
      <c r="C280" s="10" t="s">
        <v>349</v>
      </c>
      <c r="D280" s="75">
        <v>78.996</v>
      </c>
      <c r="E280" s="75">
        <v>71.589</v>
      </c>
      <c r="F280" s="75">
        <v>53.687</v>
      </c>
      <c r="G280" s="75">
        <f>42.588-87.98841+18.27556</f>
        <v>-27.124850000000002</v>
      </c>
      <c r="H280" s="75">
        <f t="shared" si="1"/>
        <v>177.14714999999998</v>
      </c>
      <c r="I280" s="10"/>
      <c r="J280" s="10"/>
      <c r="K280" s="1"/>
    </row>
    <row r="281" spans="1:11" ht="12.75">
      <c r="A281" s="74" t="s">
        <v>148</v>
      </c>
      <c r="B281" s="10">
        <v>223</v>
      </c>
      <c r="C281" s="10" t="s">
        <v>348</v>
      </c>
      <c r="D281" s="75">
        <v>102.804</v>
      </c>
      <c r="E281" s="75">
        <v>102.82</v>
      </c>
      <c r="F281" s="75">
        <v>106.584</v>
      </c>
      <c r="G281" s="75">
        <f>82.992-68.456+50-25.66788</f>
        <v>38.868120000000005</v>
      </c>
      <c r="H281" s="75">
        <f t="shared" si="1"/>
        <v>351.07611999999995</v>
      </c>
      <c r="I281" s="10"/>
      <c r="J281" s="10"/>
      <c r="K281" s="1"/>
    </row>
    <row r="282" spans="1:11" ht="12.75">
      <c r="A282" s="74" t="s">
        <v>149</v>
      </c>
      <c r="B282" s="10">
        <v>223</v>
      </c>
      <c r="C282" s="10" t="s">
        <v>350</v>
      </c>
      <c r="D282" s="75">
        <v>2142.485</v>
      </c>
      <c r="E282" s="75">
        <f>921.123-146.91+146.91</f>
        <v>921.123</v>
      </c>
      <c r="F282" s="75">
        <f>44.992+921.123</f>
        <v>966.115</v>
      </c>
      <c r="G282" s="75">
        <f>921.967-143.21174</f>
        <v>778.75526</v>
      </c>
      <c r="H282" s="75">
        <f t="shared" si="1"/>
        <v>4808.47826</v>
      </c>
      <c r="I282" s="10"/>
      <c r="J282" s="10"/>
      <c r="K282" s="1"/>
    </row>
    <row r="283" spans="1:11" ht="12.75">
      <c r="A283" s="74" t="s">
        <v>150</v>
      </c>
      <c r="B283" s="10">
        <v>223</v>
      </c>
      <c r="C283" s="10" t="s">
        <v>351</v>
      </c>
      <c r="D283" s="75">
        <v>161.684</v>
      </c>
      <c r="E283" s="75">
        <v>255.175</v>
      </c>
      <c r="F283" s="75">
        <v>112.178</v>
      </c>
      <c r="G283" s="75">
        <f>316.393-35.64-137.22153</f>
        <v>143.53146999999998</v>
      </c>
      <c r="H283" s="75">
        <f t="shared" si="1"/>
        <v>672.56847</v>
      </c>
      <c r="I283" s="10"/>
      <c r="J283" s="10"/>
      <c r="K283" s="1"/>
    </row>
    <row r="284" spans="1:11" ht="12.75">
      <c r="A284" s="74"/>
      <c r="B284" s="10"/>
      <c r="C284" s="10"/>
      <c r="D284" s="75"/>
      <c r="E284" s="75"/>
      <c r="F284" s="75"/>
      <c r="G284" s="75"/>
      <c r="H284" s="75"/>
      <c r="I284" s="10"/>
      <c r="J284" s="10"/>
      <c r="K284" s="1"/>
    </row>
    <row r="285" spans="1:11" ht="25.5">
      <c r="A285" s="58" t="s">
        <v>374</v>
      </c>
      <c r="B285" s="58">
        <v>225</v>
      </c>
      <c r="C285" s="58">
        <v>4000</v>
      </c>
      <c r="D285" s="72">
        <f>D286+D287+D288+D290+D291</f>
        <v>44.972</v>
      </c>
      <c r="E285" s="72">
        <f>E286+E287+E288+E290+E291</f>
        <v>25.304000000000002</v>
      </c>
      <c r="F285" s="72">
        <f>F286+F287+F288+F290+F291</f>
        <v>20.62</v>
      </c>
      <c r="G285" s="72">
        <f>G286+G287+G288+G290+G291</f>
        <v>27.581180000000003</v>
      </c>
      <c r="H285" s="72">
        <f aca="true" t="shared" si="2" ref="H285:H306">SUM(D285:G285)</f>
        <v>118.47718000000002</v>
      </c>
      <c r="I285" s="58"/>
      <c r="J285" s="58"/>
      <c r="K285" s="1"/>
    </row>
    <row r="286" spans="1:11" ht="12.75">
      <c r="A286" s="74"/>
      <c r="B286" s="58"/>
      <c r="C286" s="58"/>
      <c r="D286" s="75"/>
      <c r="E286" s="75"/>
      <c r="F286" s="75"/>
      <c r="G286" s="75"/>
      <c r="H286" s="75">
        <f t="shared" si="2"/>
        <v>0</v>
      </c>
      <c r="I286" s="58"/>
      <c r="J286" s="58"/>
      <c r="K286" s="1"/>
    </row>
    <row r="287" spans="1:11" ht="25.5">
      <c r="A287" s="74" t="s">
        <v>309</v>
      </c>
      <c r="B287" s="10">
        <v>225</v>
      </c>
      <c r="C287" s="10" t="s">
        <v>352</v>
      </c>
      <c r="D287" s="75">
        <v>29.972</v>
      </c>
      <c r="E287" s="75">
        <v>10.304</v>
      </c>
      <c r="F287" s="75">
        <v>5.62</v>
      </c>
      <c r="G287" s="75">
        <f>10.304-30.64772</f>
        <v>-20.343719999999998</v>
      </c>
      <c r="H287" s="75">
        <f t="shared" si="2"/>
        <v>25.552280000000003</v>
      </c>
      <c r="I287" s="10"/>
      <c r="J287" s="10"/>
      <c r="K287" s="1"/>
    </row>
    <row r="288" spans="1:11" ht="12.75">
      <c r="A288" s="74" t="s">
        <v>155</v>
      </c>
      <c r="B288" s="10">
        <v>225</v>
      </c>
      <c r="C288" s="10" t="s">
        <v>376</v>
      </c>
      <c r="D288" s="75">
        <v>15</v>
      </c>
      <c r="E288" s="75">
        <v>15</v>
      </c>
      <c r="F288" s="75">
        <v>15</v>
      </c>
      <c r="G288" s="75">
        <f>15+30.64772+2.27718</f>
        <v>47.9249</v>
      </c>
      <c r="H288" s="75">
        <f t="shared" si="2"/>
        <v>92.92490000000001</v>
      </c>
      <c r="I288" s="10"/>
      <c r="J288" s="10"/>
      <c r="K288" s="1"/>
    </row>
    <row r="289" spans="1:11" ht="12.75">
      <c r="A289" s="74" t="s">
        <v>155</v>
      </c>
      <c r="B289" s="10">
        <v>225</v>
      </c>
      <c r="C289" s="10" t="s">
        <v>367</v>
      </c>
      <c r="D289" s="75"/>
      <c r="E289" s="75"/>
      <c r="F289" s="75"/>
      <c r="G289" s="75"/>
      <c r="H289" s="75">
        <f t="shared" si="2"/>
        <v>0</v>
      </c>
      <c r="I289" s="10"/>
      <c r="J289" s="10"/>
      <c r="K289" s="1"/>
    </row>
    <row r="290" spans="1:11" ht="25.5">
      <c r="A290" s="74" t="s">
        <v>156</v>
      </c>
      <c r="B290" s="10"/>
      <c r="C290" s="10"/>
      <c r="D290" s="75"/>
      <c r="E290" s="75"/>
      <c r="F290" s="75"/>
      <c r="G290" s="75"/>
      <c r="H290" s="75">
        <f t="shared" si="2"/>
        <v>0</v>
      </c>
      <c r="I290" s="10"/>
      <c r="J290" s="10"/>
      <c r="K290" s="1"/>
    </row>
    <row r="291" spans="1:11" ht="38.25">
      <c r="A291" s="74" t="s">
        <v>157</v>
      </c>
      <c r="B291" s="10">
        <v>225</v>
      </c>
      <c r="C291" s="10" t="s">
        <v>382</v>
      </c>
      <c r="D291" s="75"/>
      <c r="E291" s="75"/>
      <c r="F291" s="75"/>
      <c r="G291" s="75"/>
      <c r="H291" s="75">
        <f t="shared" si="2"/>
        <v>0</v>
      </c>
      <c r="I291" s="10"/>
      <c r="J291" s="10"/>
      <c r="K291" s="1"/>
    </row>
    <row r="292" spans="1:11" ht="25.5">
      <c r="A292" s="78" t="s">
        <v>315</v>
      </c>
      <c r="B292" s="10">
        <v>222</v>
      </c>
      <c r="C292" s="10" t="s">
        <v>345</v>
      </c>
      <c r="D292" s="72"/>
      <c r="E292" s="72"/>
      <c r="F292" s="72"/>
      <c r="G292" s="72"/>
      <c r="H292" s="72">
        <f t="shared" si="2"/>
        <v>0</v>
      </c>
      <c r="I292" s="10"/>
      <c r="J292" s="10"/>
      <c r="K292" s="1"/>
    </row>
    <row r="293" spans="1:11" ht="12.75">
      <c r="A293" s="74"/>
      <c r="B293" s="10"/>
      <c r="C293" s="10"/>
      <c r="D293" s="75"/>
      <c r="E293" s="75"/>
      <c r="F293" s="75"/>
      <c r="G293" s="75"/>
      <c r="H293" s="75">
        <f t="shared" si="2"/>
        <v>0</v>
      </c>
      <c r="I293" s="10"/>
      <c r="J293" s="10"/>
      <c r="K293" s="1"/>
    </row>
    <row r="294" spans="1:11" ht="12.75">
      <c r="A294" s="58" t="s">
        <v>308</v>
      </c>
      <c r="B294" s="10">
        <v>226</v>
      </c>
      <c r="C294" s="10">
        <v>4000</v>
      </c>
      <c r="D294" s="72">
        <f>D295+D296+D297+D298+D299+D300+D301+D302+D303+D304</f>
        <v>0</v>
      </c>
      <c r="E294" s="72">
        <f>E295+E296+E297+E298+E299+E300+E301+E302+E303+E304</f>
        <v>84.343</v>
      </c>
      <c r="F294" s="72">
        <f>F295+F296+F297+F298+F299+F300+F301+F302+F303+F304</f>
        <v>67.681</v>
      </c>
      <c r="G294" s="72">
        <f>G295+G296+G297+G298+G299+G300+G301+G302+G303+G304</f>
        <v>121.39203</v>
      </c>
      <c r="H294" s="72">
        <f t="shared" si="2"/>
        <v>273.41603</v>
      </c>
      <c r="I294" s="10"/>
      <c r="J294" s="10"/>
      <c r="K294" s="1"/>
    </row>
    <row r="295" spans="1:11" ht="25.5">
      <c r="A295" s="74" t="s">
        <v>154</v>
      </c>
      <c r="B295" s="10">
        <v>226</v>
      </c>
      <c r="C295" s="10" t="s">
        <v>376</v>
      </c>
      <c r="D295" s="75"/>
      <c r="E295" s="75"/>
      <c r="F295" s="75"/>
      <c r="G295" s="75"/>
      <c r="H295" s="75">
        <f t="shared" si="2"/>
        <v>0</v>
      </c>
      <c r="I295" s="10"/>
      <c r="J295" s="10"/>
      <c r="K295" s="1"/>
    </row>
    <row r="296" spans="1:11" ht="12.75">
      <c r="A296" s="74" t="s">
        <v>301</v>
      </c>
      <c r="B296" s="10">
        <v>226</v>
      </c>
      <c r="C296" s="10" t="s">
        <v>353</v>
      </c>
      <c r="D296" s="75"/>
      <c r="E296" s="75"/>
      <c r="F296" s="75"/>
      <c r="G296" s="75"/>
      <c r="H296" s="75">
        <f t="shared" si="2"/>
        <v>0</v>
      </c>
      <c r="I296" s="10"/>
      <c r="J296" s="10"/>
      <c r="K296" s="1"/>
    </row>
    <row r="297" spans="1:11" ht="25.5">
      <c r="A297" s="74" t="s">
        <v>301</v>
      </c>
      <c r="B297" s="58">
        <v>226</v>
      </c>
      <c r="C297" s="58" t="s">
        <v>377</v>
      </c>
      <c r="D297" s="72"/>
      <c r="E297" s="72">
        <v>26.093</v>
      </c>
      <c r="F297" s="72">
        <v>25</v>
      </c>
      <c r="G297" s="72"/>
      <c r="H297" s="72">
        <f t="shared" si="2"/>
        <v>51.093</v>
      </c>
      <c r="I297" s="58"/>
      <c r="J297" s="58"/>
      <c r="K297" s="1"/>
    </row>
    <row r="298" spans="1:11" ht="12.75">
      <c r="A298" s="74" t="s">
        <v>368</v>
      </c>
      <c r="B298" s="10">
        <v>226</v>
      </c>
      <c r="C298" s="10" t="s">
        <v>376</v>
      </c>
      <c r="D298" s="75"/>
      <c r="E298" s="75">
        <v>10.8</v>
      </c>
      <c r="F298" s="75">
        <v>37.181</v>
      </c>
      <c r="G298" s="75">
        <f>24.516</f>
        <v>24.516</v>
      </c>
      <c r="H298" s="75">
        <f t="shared" si="2"/>
        <v>72.49699999999999</v>
      </c>
      <c r="I298" s="10"/>
      <c r="J298" s="10"/>
      <c r="K298" s="1"/>
    </row>
    <row r="299" spans="1:11" ht="12.75">
      <c r="A299" s="74" t="s">
        <v>151</v>
      </c>
      <c r="B299" s="10"/>
      <c r="C299" s="10"/>
      <c r="D299" s="75"/>
      <c r="E299" s="75"/>
      <c r="F299" s="75"/>
      <c r="G299" s="75"/>
      <c r="H299" s="75">
        <f t="shared" si="2"/>
        <v>0</v>
      </c>
      <c r="I299" s="10"/>
      <c r="J299" s="10"/>
      <c r="K299" s="1"/>
    </row>
    <row r="300" spans="1:11" ht="38.25">
      <c r="A300" s="74" t="s">
        <v>152</v>
      </c>
      <c r="B300" s="10">
        <v>226</v>
      </c>
      <c r="C300" s="10" t="s">
        <v>437</v>
      </c>
      <c r="D300" s="75"/>
      <c r="E300" s="75">
        <v>15</v>
      </c>
      <c r="F300" s="75">
        <v>5.5</v>
      </c>
      <c r="G300" s="75">
        <f>25-38</f>
        <v>-13</v>
      </c>
      <c r="H300" s="75">
        <f t="shared" si="2"/>
        <v>7.5</v>
      </c>
      <c r="I300" s="10"/>
      <c r="J300" s="10"/>
      <c r="K300" s="1"/>
    </row>
    <row r="301" spans="1:11" ht="25.5">
      <c r="A301" s="74" t="s">
        <v>153</v>
      </c>
      <c r="B301" s="10">
        <v>226</v>
      </c>
      <c r="C301" s="10" t="s">
        <v>354</v>
      </c>
      <c r="D301" s="75"/>
      <c r="E301" s="75">
        <v>10</v>
      </c>
      <c r="F301" s="75"/>
      <c r="G301" s="75"/>
      <c r="H301" s="75">
        <f t="shared" si="2"/>
        <v>10</v>
      </c>
      <c r="I301" s="10"/>
      <c r="J301" s="10"/>
      <c r="K301" s="1"/>
    </row>
    <row r="302" spans="1:11" ht="25.5">
      <c r="A302" s="74" t="s">
        <v>302</v>
      </c>
      <c r="B302" s="10">
        <v>226</v>
      </c>
      <c r="C302" s="10" t="s">
        <v>345</v>
      </c>
      <c r="D302" s="75"/>
      <c r="E302" s="75"/>
      <c r="F302" s="75"/>
      <c r="G302" s="75"/>
      <c r="H302" s="75">
        <f t="shared" si="2"/>
        <v>0</v>
      </c>
      <c r="I302" s="10"/>
      <c r="J302" s="10"/>
      <c r="K302" s="1"/>
    </row>
    <row r="303" spans="1:11" ht="12.75">
      <c r="A303" s="74" t="s">
        <v>303</v>
      </c>
      <c r="B303" s="10"/>
      <c r="C303" s="10"/>
      <c r="D303" s="75"/>
      <c r="E303" s="75">
        <v>22.45</v>
      </c>
      <c r="F303" s="75"/>
      <c r="G303" s="75"/>
      <c r="H303" s="75">
        <f t="shared" si="2"/>
        <v>22.45</v>
      </c>
      <c r="I303" s="10"/>
      <c r="J303" s="10"/>
      <c r="K303" s="1"/>
    </row>
    <row r="304" spans="1:11" ht="12.75">
      <c r="A304" s="74" t="s">
        <v>316</v>
      </c>
      <c r="B304" s="10">
        <v>226</v>
      </c>
      <c r="C304" s="10" t="s">
        <v>376</v>
      </c>
      <c r="D304" s="75"/>
      <c r="E304" s="75"/>
      <c r="F304" s="75"/>
      <c r="G304" s="75">
        <f>68.456+38+3.42003</f>
        <v>109.87603</v>
      </c>
      <c r="H304" s="75">
        <f t="shared" si="2"/>
        <v>109.87603</v>
      </c>
      <c r="I304" s="10"/>
      <c r="J304" s="10"/>
      <c r="K304" s="1"/>
    </row>
    <row r="305" spans="2:11" ht="12.75">
      <c r="B305" s="10">
        <v>262</v>
      </c>
      <c r="C305" s="10"/>
      <c r="D305" s="72">
        <f>D306</f>
        <v>0</v>
      </c>
      <c r="E305" s="72">
        <f>E306</f>
        <v>0</v>
      </c>
      <c r="F305" s="72">
        <f>F306</f>
        <v>0</v>
      </c>
      <c r="G305" s="72">
        <f>G306</f>
        <v>0</v>
      </c>
      <c r="H305" s="72">
        <f t="shared" si="2"/>
        <v>0</v>
      </c>
      <c r="I305" s="10"/>
      <c r="J305" s="10"/>
      <c r="K305" s="1"/>
    </row>
    <row r="306" spans="1:11" ht="25.5">
      <c r="A306" s="74" t="s">
        <v>166</v>
      </c>
      <c r="B306" s="10">
        <v>262</v>
      </c>
      <c r="C306" s="10"/>
      <c r="D306" s="75"/>
      <c r="E306" s="75"/>
      <c r="F306" s="75"/>
      <c r="G306" s="75"/>
      <c r="H306" s="75">
        <f t="shared" si="2"/>
        <v>0</v>
      </c>
      <c r="I306" s="10"/>
      <c r="J306" s="10"/>
      <c r="K306" s="1"/>
    </row>
    <row r="307" spans="1:11" ht="12.75">
      <c r="A307" s="58" t="s">
        <v>317</v>
      </c>
      <c r="B307" s="58"/>
      <c r="C307" s="58"/>
      <c r="D307" s="72">
        <f>D308+D309</f>
        <v>136</v>
      </c>
      <c r="E307" s="72">
        <f>E308+E309</f>
        <v>123.25</v>
      </c>
      <c r="F307" s="72">
        <f>F308+F309</f>
        <v>76.5</v>
      </c>
      <c r="G307" s="72">
        <f>G308+G309</f>
        <v>365.17168</v>
      </c>
      <c r="H307" s="72">
        <f>SUM(D307:G307)</f>
        <v>700.9216799999999</v>
      </c>
      <c r="I307" s="58"/>
      <c r="J307" s="58"/>
      <c r="K307" s="1"/>
    </row>
    <row r="308" spans="1:11" ht="38.25">
      <c r="A308" s="74" t="s">
        <v>429</v>
      </c>
      <c r="B308" s="10">
        <v>290</v>
      </c>
      <c r="C308" s="10" t="s">
        <v>355</v>
      </c>
      <c r="D308" s="75">
        <v>134.5</v>
      </c>
      <c r="E308" s="75">
        <v>123.25</v>
      </c>
      <c r="F308" s="75">
        <v>76.5</v>
      </c>
      <c r="G308" s="75">
        <f>46.75+318.42168</f>
        <v>365.17168</v>
      </c>
      <c r="H308" s="75">
        <f>SUM(D308:G308)</f>
        <v>699.4216799999999</v>
      </c>
      <c r="I308" s="10"/>
      <c r="J308" s="10"/>
      <c r="K308" s="1"/>
    </row>
    <row r="309" spans="1:11" ht="12.75">
      <c r="A309" s="74" t="s">
        <v>158</v>
      </c>
      <c r="B309" s="10"/>
      <c r="C309" s="10"/>
      <c r="D309" s="75">
        <v>1.5</v>
      </c>
      <c r="E309" s="75"/>
      <c r="F309" s="75"/>
      <c r="G309" s="75"/>
      <c r="H309" s="75">
        <f>SUM(D309:G309)</f>
        <v>1.5</v>
      </c>
      <c r="I309" s="10"/>
      <c r="J309" s="10"/>
      <c r="K309" s="1"/>
    </row>
    <row r="310" spans="1:11" ht="25.5">
      <c r="A310" s="58" t="s">
        <v>375</v>
      </c>
      <c r="B310" s="58">
        <v>300</v>
      </c>
      <c r="C310" s="58"/>
      <c r="D310" s="72">
        <f>D311+D312+D313+D314</f>
        <v>237.1</v>
      </c>
      <c r="E310" s="72">
        <f>E311+E312+E313+E314</f>
        <v>1540.164</v>
      </c>
      <c r="F310" s="72">
        <f>F311+F312+F313+F314</f>
        <v>1037.66</v>
      </c>
      <c r="G310" s="72">
        <f>G311+G312+G313+G314</f>
        <v>895.74611</v>
      </c>
      <c r="H310" s="72">
        <f>H311+H312+H313+H314</f>
        <v>3710.67011</v>
      </c>
      <c r="I310" s="58"/>
      <c r="J310" s="58"/>
      <c r="K310" s="1"/>
    </row>
    <row r="311" spans="1:11" ht="25.5">
      <c r="A311" s="74" t="s">
        <v>319</v>
      </c>
      <c r="B311" s="10">
        <v>310</v>
      </c>
      <c r="C311" s="10" t="s">
        <v>379</v>
      </c>
      <c r="D311" s="75"/>
      <c r="E311" s="75">
        <v>27</v>
      </c>
      <c r="F311" s="75">
        <v>-1</v>
      </c>
      <c r="G311" s="75"/>
      <c r="H311" s="75">
        <f aca="true" t="shared" si="3" ref="H311:H318">SUM(D311:G311)</f>
        <v>26</v>
      </c>
      <c r="I311" s="10"/>
      <c r="J311" s="10"/>
      <c r="K311" s="1"/>
    </row>
    <row r="312" spans="1:11" ht="25.5">
      <c r="A312" s="74" t="s">
        <v>159</v>
      </c>
      <c r="B312" s="10">
        <v>310</v>
      </c>
      <c r="C312" s="10" t="s">
        <v>356</v>
      </c>
      <c r="D312" s="77"/>
      <c r="E312" s="77">
        <v>741.914</v>
      </c>
      <c r="F312" s="77">
        <v>500</v>
      </c>
      <c r="G312" s="77">
        <f>700-131.759</f>
        <v>568.241</v>
      </c>
      <c r="H312" s="77">
        <f t="shared" si="3"/>
        <v>1810.155</v>
      </c>
      <c r="I312" s="10"/>
      <c r="J312" s="10"/>
      <c r="K312" s="1"/>
    </row>
    <row r="313" spans="1:11" ht="12.75">
      <c r="A313" s="74" t="s">
        <v>435</v>
      </c>
      <c r="B313" s="10">
        <v>310</v>
      </c>
      <c r="C313" s="10" t="s">
        <v>436</v>
      </c>
      <c r="D313" s="79"/>
      <c r="E313" s="79">
        <v>306</v>
      </c>
      <c r="F313" s="79"/>
      <c r="G313" s="79"/>
      <c r="H313" s="77">
        <f t="shared" si="3"/>
        <v>306</v>
      </c>
      <c r="I313" s="10"/>
      <c r="J313" s="10"/>
      <c r="K313" s="1"/>
    </row>
    <row r="314" spans="1:11" ht="25.5">
      <c r="A314" s="78" t="s">
        <v>318</v>
      </c>
      <c r="B314" s="10"/>
      <c r="C314" s="10"/>
      <c r="D314" s="80">
        <f>D316+D317+D318+D319+D320+D321+D322+D323+D324+D325</f>
        <v>237.1</v>
      </c>
      <c r="E314" s="80">
        <f>E316+E317+E318+E319+E320+E321+E322+E323+E324</f>
        <v>465.25</v>
      </c>
      <c r="F314" s="80">
        <f>F315+F316+F317+F318+F319+F320+F321+F322+F323+F324</f>
        <v>538.6600000000001</v>
      </c>
      <c r="G314" s="80">
        <f>G316+G317+G318+G319+G320+G321+G322+G323+G324</f>
        <v>327.50511</v>
      </c>
      <c r="H314" s="72">
        <f t="shared" si="3"/>
        <v>1568.5151100000003</v>
      </c>
      <c r="I314" s="10"/>
      <c r="J314" s="10"/>
      <c r="K314" s="1"/>
    </row>
    <row r="315" spans="1:11" ht="12.75">
      <c r="A315" s="81" t="s">
        <v>381</v>
      </c>
      <c r="B315" s="10">
        <v>340</v>
      </c>
      <c r="C315" s="10" t="s">
        <v>378</v>
      </c>
      <c r="D315" s="75"/>
      <c r="E315" s="75"/>
      <c r="F315" s="75">
        <v>13.56</v>
      </c>
      <c r="G315" s="75"/>
      <c r="H315" s="75">
        <f t="shared" si="3"/>
        <v>13.56</v>
      </c>
      <c r="I315" s="10"/>
      <c r="J315" s="10"/>
      <c r="K315" s="1"/>
    </row>
    <row r="316" spans="1:11" ht="12.75">
      <c r="A316" s="81" t="s">
        <v>160</v>
      </c>
      <c r="B316" s="10">
        <v>340</v>
      </c>
      <c r="C316" s="10" t="s">
        <v>358</v>
      </c>
      <c r="D316" s="75"/>
      <c r="E316" s="75">
        <v>10</v>
      </c>
      <c r="F316" s="75"/>
      <c r="G316" s="75"/>
      <c r="H316" s="75">
        <f t="shared" si="3"/>
        <v>10</v>
      </c>
      <c r="I316" s="10"/>
      <c r="J316" s="10"/>
      <c r="K316" s="1"/>
    </row>
    <row r="317" spans="1:11" ht="25.5">
      <c r="A317" s="81" t="s">
        <v>320</v>
      </c>
      <c r="B317" s="10">
        <v>340</v>
      </c>
      <c r="C317" s="10" t="s">
        <v>359</v>
      </c>
      <c r="D317" s="75"/>
      <c r="E317" s="75"/>
      <c r="F317" s="75"/>
      <c r="G317" s="75">
        <v>35.64</v>
      </c>
      <c r="H317" s="75">
        <f t="shared" si="3"/>
        <v>35.64</v>
      </c>
      <c r="I317" s="10"/>
      <c r="J317" s="10"/>
      <c r="K317" s="1"/>
    </row>
    <row r="318" spans="1:11" ht="12.75">
      <c r="A318" s="81" t="s">
        <v>161</v>
      </c>
      <c r="B318" s="10"/>
      <c r="C318" s="10"/>
      <c r="D318" s="75"/>
      <c r="E318" s="75">
        <v>10</v>
      </c>
      <c r="F318" s="75"/>
      <c r="G318" s="75"/>
      <c r="H318" s="75">
        <f t="shared" si="3"/>
        <v>10</v>
      </c>
      <c r="I318" s="10"/>
      <c r="J318" s="10"/>
      <c r="K318" s="1"/>
    </row>
    <row r="319" spans="1:11" ht="25.5">
      <c r="A319" s="81" t="s">
        <v>162</v>
      </c>
      <c r="B319" s="10">
        <v>340</v>
      </c>
      <c r="C319" s="10" t="s">
        <v>357</v>
      </c>
      <c r="D319" s="77"/>
      <c r="E319" s="77"/>
      <c r="F319" s="77">
        <v>10</v>
      </c>
      <c r="G319" s="77">
        <f>30+5.592</f>
        <v>35.592</v>
      </c>
      <c r="H319" s="77">
        <f aca="true" t="shared" si="4" ref="H319:H325">SUM(D319:G319)</f>
        <v>45.592</v>
      </c>
      <c r="I319" s="10"/>
      <c r="J319" s="10"/>
      <c r="K319" s="1"/>
    </row>
    <row r="320" spans="1:11" ht="25.5">
      <c r="A320" s="81" t="s">
        <v>163</v>
      </c>
      <c r="B320" s="10">
        <v>340</v>
      </c>
      <c r="C320" s="10" t="s">
        <v>360</v>
      </c>
      <c r="D320" s="75">
        <v>5</v>
      </c>
      <c r="E320" s="75">
        <f>25+119.91-13.56</f>
        <v>131.35</v>
      </c>
      <c r="F320" s="75">
        <f>5+1</f>
        <v>6</v>
      </c>
      <c r="G320" s="75">
        <v>9.47361</v>
      </c>
      <c r="H320" s="75">
        <f t="shared" si="4"/>
        <v>151.82361</v>
      </c>
      <c r="I320" s="10"/>
      <c r="J320" s="10"/>
      <c r="K320" s="1"/>
    </row>
    <row r="321" spans="1:11" ht="25.5">
      <c r="A321" s="81" t="s">
        <v>369</v>
      </c>
      <c r="B321" s="10">
        <v>340</v>
      </c>
      <c r="C321" s="10" t="s">
        <v>361</v>
      </c>
      <c r="D321" s="75"/>
      <c r="E321" s="75">
        <v>26.5</v>
      </c>
      <c r="F321" s="75">
        <v>200</v>
      </c>
      <c r="G321" s="75">
        <v>4.75</v>
      </c>
      <c r="H321" s="75">
        <f t="shared" si="4"/>
        <v>231.25</v>
      </c>
      <c r="I321" s="10"/>
      <c r="J321" s="10"/>
      <c r="K321" s="1"/>
    </row>
    <row r="322" spans="1:11" ht="12.75">
      <c r="A322" s="81" t="s">
        <v>164</v>
      </c>
      <c r="B322" s="10">
        <v>340</v>
      </c>
      <c r="C322" s="10"/>
      <c r="D322" s="75"/>
      <c r="E322" s="75"/>
      <c r="F322" s="75"/>
      <c r="G322" s="75"/>
      <c r="H322" s="75">
        <f t="shared" si="4"/>
        <v>0</v>
      </c>
      <c r="I322" s="10"/>
      <c r="J322" s="10"/>
      <c r="K322" s="1"/>
    </row>
    <row r="323" spans="1:11" ht="12.75">
      <c r="A323" s="81" t="s">
        <v>165</v>
      </c>
      <c r="B323" s="10">
        <v>340</v>
      </c>
      <c r="C323" s="10" t="s">
        <v>362</v>
      </c>
      <c r="D323" s="75">
        <v>34</v>
      </c>
      <c r="E323" s="75">
        <v>30</v>
      </c>
      <c r="F323" s="75">
        <v>44.5</v>
      </c>
      <c r="G323" s="75">
        <f>41.5-0.0005</f>
        <v>41.4995</v>
      </c>
      <c r="H323" s="75">
        <f t="shared" si="4"/>
        <v>149.9995</v>
      </c>
      <c r="I323" s="10"/>
      <c r="J323" s="10"/>
      <c r="K323" s="1"/>
    </row>
    <row r="324" spans="1:11" ht="12.75">
      <c r="A324" s="81" t="s">
        <v>167</v>
      </c>
      <c r="B324" s="10">
        <v>340</v>
      </c>
      <c r="C324" s="10" t="s">
        <v>363</v>
      </c>
      <c r="D324" s="75">
        <v>160.6</v>
      </c>
      <c r="E324" s="75">
        <v>257.4</v>
      </c>
      <c r="F324" s="75">
        <v>264.6</v>
      </c>
      <c r="G324" s="75">
        <v>200.55</v>
      </c>
      <c r="H324" s="75">
        <f t="shared" si="4"/>
        <v>883.1500000000001</v>
      </c>
      <c r="I324" s="10"/>
      <c r="J324" s="10"/>
      <c r="K324" s="1"/>
    </row>
    <row r="325" spans="1:11" ht="12.75">
      <c r="A325" s="81" t="s">
        <v>426</v>
      </c>
      <c r="B325" s="10">
        <v>340</v>
      </c>
      <c r="C325" s="10" t="s">
        <v>428</v>
      </c>
      <c r="D325" s="75">
        <v>37.5</v>
      </c>
      <c r="E325" s="75"/>
      <c r="F325" s="75"/>
      <c r="G325" s="75"/>
      <c r="H325" s="75">
        <f t="shared" si="4"/>
        <v>37.5</v>
      </c>
      <c r="I325" s="10"/>
      <c r="J325" s="10"/>
      <c r="K325" s="1"/>
    </row>
    <row r="326" spans="1:11" ht="25.5">
      <c r="A326" s="82" t="s">
        <v>394</v>
      </c>
      <c r="B326" s="10"/>
      <c r="C326" s="10"/>
      <c r="D326" s="75"/>
      <c r="E326" s="75"/>
      <c r="F326" s="75"/>
      <c r="G326" s="75"/>
      <c r="H326" s="75"/>
      <c r="I326" s="10"/>
      <c r="J326" s="10"/>
      <c r="K326" s="1"/>
    </row>
    <row r="327" spans="1:11" ht="12.75">
      <c r="A327" s="58" t="s">
        <v>168</v>
      </c>
      <c r="B327" s="10"/>
      <c r="C327" s="10"/>
      <c r="D327" s="75"/>
      <c r="E327" s="75"/>
      <c r="F327" s="75"/>
      <c r="G327" s="75"/>
      <c r="H327" s="75">
        <f>SUM(D327:G327)</f>
        <v>0</v>
      </c>
      <c r="I327" s="10"/>
      <c r="J327" s="10"/>
      <c r="K327" s="1"/>
    </row>
    <row r="328" spans="1:11" ht="12.75">
      <c r="A328" s="83" t="s">
        <v>169</v>
      </c>
      <c r="B328" s="83"/>
      <c r="C328" s="83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84"/>
      <c r="B329" s="84"/>
      <c r="C329" s="84"/>
      <c r="D329" s="1"/>
      <c r="E329" s="1"/>
      <c r="F329" s="1"/>
      <c r="G329" s="1"/>
      <c r="H329" s="1"/>
      <c r="I329" s="1"/>
      <c r="J329" s="1"/>
      <c r="K329" s="1"/>
    </row>
    <row r="330" spans="1:11" ht="38.25">
      <c r="A330" s="85" t="s">
        <v>434</v>
      </c>
      <c r="B330" s="85"/>
      <c r="C330" s="85"/>
      <c r="D330" s="85" t="s">
        <v>170</v>
      </c>
      <c r="E330" s="1"/>
      <c r="F330" s="1"/>
      <c r="G330" s="1"/>
      <c r="H330" s="1"/>
      <c r="I330" s="1"/>
      <c r="J330" s="1"/>
      <c r="K330" s="1"/>
    </row>
    <row r="331" spans="1:11" ht="12.75">
      <c r="A331" s="86"/>
      <c r="B331" s="86"/>
      <c r="C331" s="86"/>
      <c r="D331" s="87">
        <v>0</v>
      </c>
      <c r="E331" s="1"/>
      <c r="F331" s="1"/>
      <c r="G331" s="1"/>
      <c r="H331" s="1"/>
      <c r="I331" s="1"/>
      <c r="J331" s="1"/>
      <c r="K331" s="1"/>
    </row>
    <row r="332" spans="1:11" ht="63.75">
      <c r="A332" s="84" t="s">
        <v>171</v>
      </c>
      <c r="B332" s="84"/>
      <c r="C332" s="84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84"/>
      <c r="B333" s="84"/>
      <c r="C333" s="84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84" t="s">
        <v>172</v>
      </c>
      <c r="B334" s="84"/>
      <c r="C334" s="84"/>
      <c r="D334" s="1" t="s">
        <v>395</v>
      </c>
      <c r="E334" s="1"/>
      <c r="F334" s="1"/>
      <c r="G334" s="1"/>
      <c r="H334" s="1"/>
      <c r="I334" s="1"/>
      <c r="J334" s="1"/>
      <c r="K334" s="1"/>
    </row>
    <row r="335" spans="1:11" ht="25.5">
      <c r="A335" s="1"/>
      <c r="B335" s="1"/>
      <c r="C335" s="1"/>
      <c r="D335" s="13" t="s">
        <v>275</v>
      </c>
      <c r="E335" s="1"/>
      <c r="F335" s="7" t="s">
        <v>274</v>
      </c>
      <c r="G335" s="7" t="s">
        <v>273</v>
      </c>
      <c r="H335" s="1"/>
      <c r="I335" s="1"/>
      <c r="J335" s="84" t="s">
        <v>173</v>
      </c>
      <c r="K335" s="1"/>
    </row>
    <row r="336" spans="1:11" ht="12.75">
      <c r="A336" s="1"/>
      <c r="B336" s="1"/>
      <c r="C336" s="1"/>
      <c r="D336" s="13"/>
      <c r="E336" s="1"/>
      <c r="F336" s="7"/>
      <c r="G336" s="7"/>
      <c r="H336" s="1"/>
      <c r="I336" s="1"/>
      <c r="J336" s="84"/>
      <c r="K336" s="1"/>
    </row>
    <row r="337" spans="1:11" ht="12.75">
      <c r="A337" s="84"/>
      <c r="B337" s="84"/>
      <c r="C337" s="84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84" t="s">
        <v>174</v>
      </c>
      <c r="B338" s="84"/>
      <c r="C338" s="84"/>
      <c r="D338" s="1" t="s">
        <v>396</v>
      </c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 t="s">
        <v>272</v>
      </c>
      <c r="E339" s="1"/>
      <c r="F339" s="1"/>
      <c r="G339" s="1"/>
      <c r="H339" s="1"/>
      <c r="I339" s="1"/>
      <c r="J339" s="84"/>
      <c r="K339" s="1"/>
    </row>
    <row r="340" spans="1:11" ht="12.75">
      <c r="A340" s="84" t="s">
        <v>175</v>
      </c>
      <c r="B340" s="84"/>
      <c r="C340" s="84"/>
      <c r="D340" s="1"/>
      <c r="E340" s="1"/>
      <c r="F340" s="1"/>
      <c r="G340" s="1"/>
      <c r="H340" s="1"/>
      <c r="I340" s="1"/>
      <c r="J340" s="1"/>
      <c r="K340" s="1"/>
    </row>
  </sheetData>
  <sheetProtection/>
  <mergeCells count="182">
    <mergeCell ref="B246:C246"/>
    <mergeCell ref="B247:C247"/>
    <mergeCell ref="B248:C248"/>
    <mergeCell ref="A228:K228"/>
    <mergeCell ref="D229:E229"/>
    <mergeCell ref="F229:G229"/>
    <mergeCell ref="H229:I229"/>
    <mergeCell ref="B244:C244"/>
    <mergeCell ref="B245:C245"/>
    <mergeCell ref="D226:E226"/>
    <mergeCell ref="F226:G226"/>
    <mergeCell ref="H226:I226"/>
    <mergeCell ref="D227:E227"/>
    <mergeCell ref="F227:G227"/>
    <mergeCell ref="H227:I227"/>
    <mergeCell ref="A222:K222"/>
    <mergeCell ref="D223:E223"/>
    <mergeCell ref="F223:H223"/>
    <mergeCell ref="D224:E224"/>
    <mergeCell ref="F224:H224"/>
    <mergeCell ref="A225:K225"/>
    <mergeCell ref="D219:E219"/>
    <mergeCell ref="F219:H219"/>
    <mergeCell ref="D220:E220"/>
    <mergeCell ref="F220:H220"/>
    <mergeCell ref="D221:E221"/>
    <mergeCell ref="F221:H221"/>
    <mergeCell ref="D216:E216"/>
    <mergeCell ref="F216:H216"/>
    <mergeCell ref="D217:E217"/>
    <mergeCell ref="F217:H217"/>
    <mergeCell ref="D218:E218"/>
    <mergeCell ref="F218:H218"/>
    <mergeCell ref="F211:H211"/>
    <mergeCell ref="F212:H212"/>
    <mergeCell ref="A213:K213"/>
    <mergeCell ref="D214:E214"/>
    <mergeCell ref="F214:H214"/>
    <mergeCell ref="D215:E215"/>
    <mergeCell ref="F215:H215"/>
    <mergeCell ref="G205:H205"/>
    <mergeCell ref="G206:H206"/>
    <mergeCell ref="A207:K207"/>
    <mergeCell ref="A208:K208"/>
    <mergeCell ref="F209:H209"/>
    <mergeCell ref="F210:H210"/>
    <mergeCell ref="I201:I202"/>
    <mergeCell ref="J201:J202"/>
    <mergeCell ref="K201:K202"/>
    <mergeCell ref="G202:H202"/>
    <mergeCell ref="F203:H203"/>
    <mergeCell ref="G204:H204"/>
    <mergeCell ref="A194:F194"/>
    <mergeCell ref="A195:K195"/>
    <mergeCell ref="A196:J196"/>
    <mergeCell ref="A197:J197"/>
    <mergeCell ref="A198:H198"/>
    <mergeCell ref="A200:A202"/>
    <mergeCell ref="D200:E200"/>
    <mergeCell ref="F200:K200"/>
    <mergeCell ref="D201:E201"/>
    <mergeCell ref="F201:H201"/>
    <mergeCell ref="D188:G188"/>
    <mergeCell ref="D189:H189"/>
    <mergeCell ref="D190:G190"/>
    <mergeCell ref="D191:G191"/>
    <mergeCell ref="D192:G192"/>
    <mergeCell ref="D193:G193"/>
    <mergeCell ref="D181:H181"/>
    <mergeCell ref="D182:H182"/>
    <mergeCell ref="D183:G183"/>
    <mergeCell ref="D185:H185"/>
    <mergeCell ref="D186:G186"/>
    <mergeCell ref="D187:H187"/>
    <mergeCell ref="D175:G175"/>
    <mergeCell ref="D176:G176"/>
    <mergeCell ref="D177:H177"/>
    <mergeCell ref="D178:G178"/>
    <mergeCell ref="D179:G179"/>
    <mergeCell ref="D180:H180"/>
    <mergeCell ref="D169:G169"/>
    <mergeCell ref="D170:G170"/>
    <mergeCell ref="D171:G171"/>
    <mergeCell ref="D172:G172"/>
    <mergeCell ref="D173:G173"/>
    <mergeCell ref="D174:G174"/>
    <mergeCell ref="D163:G163"/>
    <mergeCell ref="D164:G164"/>
    <mergeCell ref="D165:G165"/>
    <mergeCell ref="D166:G166"/>
    <mergeCell ref="D167:G167"/>
    <mergeCell ref="D168:G168"/>
    <mergeCell ref="D157:G157"/>
    <mergeCell ref="D158:G158"/>
    <mergeCell ref="D159:G159"/>
    <mergeCell ref="D160:G160"/>
    <mergeCell ref="D161:G161"/>
    <mergeCell ref="D162:G162"/>
    <mergeCell ref="D151:G151"/>
    <mergeCell ref="D152:G152"/>
    <mergeCell ref="D153:G153"/>
    <mergeCell ref="D154:G154"/>
    <mergeCell ref="D155:G155"/>
    <mergeCell ref="D156:G156"/>
    <mergeCell ref="D145:G145"/>
    <mergeCell ref="D146:G146"/>
    <mergeCell ref="D147:G147"/>
    <mergeCell ref="D148:G148"/>
    <mergeCell ref="D149:G149"/>
    <mergeCell ref="D150:G150"/>
    <mergeCell ref="D139:G139"/>
    <mergeCell ref="D140:G140"/>
    <mergeCell ref="D141:G141"/>
    <mergeCell ref="D142:G142"/>
    <mergeCell ref="D143:G143"/>
    <mergeCell ref="D144:G144"/>
    <mergeCell ref="A134:B134"/>
    <mergeCell ref="D134:G135"/>
    <mergeCell ref="A136:B137"/>
    <mergeCell ref="D136:G136"/>
    <mergeCell ref="D137:G137"/>
    <mergeCell ref="D138:G138"/>
    <mergeCell ref="B95:D95"/>
    <mergeCell ref="B96:D96"/>
    <mergeCell ref="B97:D97"/>
    <mergeCell ref="F122:F123"/>
    <mergeCell ref="F124:F125"/>
    <mergeCell ref="A133:B133"/>
    <mergeCell ref="A83:F83"/>
    <mergeCell ref="A84:J84"/>
    <mergeCell ref="A91:F91"/>
    <mergeCell ref="B92:D92"/>
    <mergeCell ref="B93:D93"/>
    <mergeCell ref="B94:D94"/>
    <mergeCell ref="A77:F77"/>
    <mergeCell ref="A78:F78"/>
    <mergeCell ref="A79:F79"/>
    <mergeCell ref="A80:F80"/>
    <mergeCell ref="A81:F81"/>
    <mergeCell ref="A82:F82"/>
    <mergeCell ref="A71:J71"/>
    <mergeCell ref="A72:G72"/>
    <mergeCell ref="A73:G73"/>
    <mergeCell ref="A74:F74"/>
    <mergeCell ref="A75:F75"/>
    <mergeCell ref="A76:F76"/>
    <mergeCell ref="A43:J43"/>
    <mergeCell ref="A44:J44"/>
    <mergeCell ref="A47:G47"/>
    <mergeCell ref="A57:G57"/>
    <mergeCell ref="A61:H61"/>
    <mergeCell ref="A63:G63"/>
    <mergeCell ref="D34:J34"/>
    <mergeCell ref="A38:H38"/>
    <mergeCell ref="A39:H39"/>
    <mergeCell ref="A40:K40"/>
    <mergeCell ref="A41:J41"/>
    <mergeCell ref="A42:J42"/>
    <mergeCell ref="D28:J28"/>
    <mergeCell ref="D29:J29"/>
    <mergeCell ref="D30:J30"/>
    <mergeCell ref="D31:J31"/>
    <mergeCell ref="D32:J32"/>
    <mergeCell ref="D33:J33"/>
    <mergeCell ref="D22:J22"/>
    <mergeCell ref="D23:J23"/>
    <mergeCell ref="D24:J24"/>
    <mergeCell ref="D25:J25"/>
    <mergeCell ref="D26:J26"/>
    <mergeCell ref="D27:J27"/>
    <mergeCell ref="D16:J16"/>
    <mergeCell ref="D17:J17"/>
    <mergeCell ref="D18:J18"/>
    <mergeCell ref="D19:J19"/>
    <mergeCell ref="D20:J20"/>
    <mergeCell ref="D21:J21"/>
    <mergeCell ref="A2:J2"/>
    <mergeCell ref="A3:J3"/>
    <mergeCell ref="D12:J12"/>
    <mergeCell ref="D13:J13"/>
    <mergeCell ref="D14:J14"/>
    <mergeCell ref="D15:J15"/>
  </mergeCells>
  <hyperlinks>
    <hyperlink ref="D19" r:id="rId1" display="namgymn@mail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tabSelected="1" zoomScalePageLayoutView="0" workbookViewId="0" topLeftCell="A13">
      <selection activeCell="A34" sqref="A34"/>
    </sheetView>
  </sheetViews>
  <sheetFormatPr defaultColWidth="9.00390625" defaultRowHeight="12.75"/>
  <cols>
    <col min="1" max="1" width="45.25390625" style="0" customWidth="1"/>
    <col min="4" max="4" width="14.25390625" style="0" customWidth="1"/>
    <col min="5" max="5" width="14.00390625" style="0" customWidth="1"/>
    <col min="6" max="6" width="12.875" style="0" customWidth="1"/>
    <col min="7" max="7" width="13.625" style="0" customWidth="1"/>
    <col min="8" max="8" width="13.875" style="0" customWidth="1"/>
    <col min="11" max="11" width="11.625" style="0" bestFit="1" customWidth="1"/>
  </cols>
  <sheetData>
    <row r="1" spans="1:10" ht="12.75">
      <c r="A1" s="8"/>
      <c r="B1" s="8"/>
      <c r="C1" s="8"/>
      <c r="D1" s="1"/>
      <c r="E1" s="1"/>
      <c r="F1" s="1"/>
      <c r="G1" s="1"/>
      <c r="H1" s="1"/>
      <c r="I1" s="1"/>
      <c r="J1" s="1"/>
    </row>
    <row r="2" spans="1:10" ht="12.75">
      <c r="A2" s="8" t="s">
        <v>438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56"/>
      <c r="B3" s="56"/>
      <c r="C3" s="56"/>
      <c r="D3" s="3"/>
      <c r="E3" s="3"/>
      <c r="F3" s="3"/>
      <c r="G3" s="3"/>
      <c r="H3" s="3"/>
      <c r="I3" s="3"/>
      <c r="J3" s="57" t="s">
        <v>125</v>
      </c>
    </row>
    <row r="4" spans="1:10" ht="12.75">
      <c r="A4" s="59" t="s">
        <v>126</v>
      </c>
      <c r="B4" s="59"/>
      <c r="C4" s="59"/>
      <c r="D4" s="10" t="s">
        <v>127</v>
      </c>
      <c r="E4" s="10" t="s">
        <v>128</v>
      </c>
      <c r="F4" s="10" t="s">
        <v>129</v>
      </c>
      <c r="G4" s="10" t="s">
        <v>130</v>
      </c>
      <c r="H4" s="58" t="s">
        <v>400</v>
      </c>
      <c r="I4" s="58" t="s">
        <v>400</v>
      </c>
      <c r="J4" s="11" t="s">
        <v>132</v>
      </c>
    </row>
    <row r="5" spans="1:10" ht="25.5">
      <c r="A5" s="59"/>
      <c r="B5" s="59"/>
      <c r="C5" s="59"/>
      <c r="D5" s="10"/>
      <c r="E5" s="10"/>
      <c r="F5" s="10"/>
      <c r="G5" s="10"/>
      <c r="H5" s="58" t="s">
        <v>133</v>
      </c>
      <c r="I5" s="58" t="s">
        <v>133</v>
      </c>
      <c r="J5" s="11"/>
    </row>
    <row r="6" spans="1:10" ht="12.75">
      <c r="A6" s="59"/>
      <c r="B6" s="59"/>
      <c r="C6" s="59"/>
      <c r="D6" s="10"/>
      <c r="E6" s="10"/>
      <c r="F6" s="10"/>
      <c r="G6" s="10"/>
      <c r="H6" s="10"/>
      <c r="I6" s="11"/>
      <c r="J6" s="11" t="s">
        <v>134</v>
      </c>
    </row>
    <row r="7" spans="1:10" ht="12.75">
      <c r="A7" s="60" t="s">
        <v>135</v>
      </c>
      <c r="B7" s="60"/>
      <c r="C7" s="60"/>
      <c r="D7" s="88"/>
      <c r="E7" s="59"/>
      <c r="F7" s="59"/>
      <c r="G7" s="59"/>
      <c r="H7" s="88"/>
      <c r="I7" s="59"/>
      <c r="J7" s="58"/>
    </row>
    <row r="8" spans="1:10" ht="12.75">
      <c r="A8" s="58" t="s">
        <v>136</v>
      </c>
      <c r="B8" s="58"/>
      <c r="C8" s="58"/>
      <c r="D8" s="61"/>
      <c r="E8" s="61"/>
      <c r="F8" s="61"/>
      <c r="G8" s="61"/>
      <c r="H8" s="61"/>
      <c r="I8" s="10"/>
      <c r="J8" s="58"/>
    </row>
    <row r="9" spans="1:10" ht="12.75">
      <c r="A9" s="58" t="s">
        <v>289</v>
      </c>
      <c r="B9" s="58"/>
      <c r="C9" s="58"/>
      <c r="D9" s="62">
        <f>D11+D12+D14</f>
        <v>0</v>
      </c>
      <c r="E9" s="62">
        <f>E11+E12+E14</f>
        <v>0</v>
      </c>
      <c r="F9" s="62">
        <f>F11+F12+F14</f>
        <v>0</v>
      </c>
      <c r="G9" s="62">
        <f>G11+G12+G14</f>
        <v>0</v>
      </c>
      <c r="H9" s="62">
        <f>H11+H12+H14</f>
        <v>0</v>
      </c>
      <c r="I9" s="59"/>
      <c r="J9" s="58"/>
    </row>
    <row r="10" spans="1:10" ht="12.75">
      <c r="A10" s="10" t="s">
        <v>138</v>
      </c>
      <c r="B10" s="10"/>
      <c r="C10" s="10"/>
      <c r="D10" s="61"/>
      <c r="E10" s="61"/>
      <c r="F10" s="61"/>
      <c r="G10" s="61"/>
      <c r="H10" s="61"/>
      <c r="I10" s="10"/>
      <c r="J10" s="58"/>
    </row>
    <row r="11" spans="1:10" ht="25.5">
      <c r="A11" s="64" t="s">
        <v>139</v>
      </c>
      <c r="B11" s="64"/>
      <c r="C11" s="64">
        <v>4000</v>
      </c>
      <c r="D11" s="65"/>
      <c r="E11" s="65"/>
      <c r="F11" s="65"/>
      <c r="G11" s="65"/>
      <c r="H11" s="66">
        <f>SUM(D11:G11)</f>
        <v>0</v>
      </c>
      <c r="I11" s="10"/>
      <c r="J11" s="58"/>
    </row>
    <row r="12" spans="1:10" ht="25.5">
      <c r="A12" s="64" t="s">
        <v>366</v>
      </c>
      <c r="B12" s="64"/>
      <c r="C12" s="67">
        <v>4001</v>
      </c>
      <c r="D12" s="68"/>
      <c r="E12" s="68"/>
      <c r="F12" s="68"/>
      <c r="G12" s="68"/>
      <c r="H12" s="66">
        <f>SUM(D12:G12)</f>
        <v>0</v>
      </c>
      <c r="I12" s="58"/>
      <c r="J12" s="58"/>
    </row>
    <row r="13" spans="1:10" ht="12.75">
      <c r="A13" s="64" t="s">
        <v>142</v>
      </c>
      <c r="B13" s="64"/>
      <c r="C13" s="64"/>
      <c r="D13" s="61"/>
      <c r="E13" s="61"/>
      <c r="F13" s="61"/>
      <c r="G13" s="61"/>
      <c r="H13" s="61"/>
      <c r="I13" s="10"/>
      <c r="J13" s="10"/>
    </row>
    <row r="14" spans="1:10" ht="97.5" customHeight="1">
      <c r="A14" s="10" t="s">
        <v>393</v>
      </c>
      <c r="B14" s="10"/>
      <c r="C14" s="69">
        <v>2000</v>
      </c>
      <c r="D14" s="66"/>
      <c r="E14" s="66"/>
      <c r="F14" s="66"/>
      <c r="G14" s="66"/>
      <c r="H14" s="66"/>
      <c r="I14" s="58"/>
      <c r="J14" s="58"/>
    </row>
    <row r="15" spans="1:10" ht="25.5">
      <c r="A15" s="10" t="s">
        <v>145</v>
      </c>
      <c r="B15" s="10"/>
      <c r="C15" s="10"/>
      <c r="D15" s="70"/>
      <c r="E15" s="70"/>
      <c r="F15" s="4"/>
      <c r="G15" s="70"/>
      <c r="H15" s="70"/>
      <c r="I15" s="10"/>
      <c r="J15" s="10"/>
    </row>
    <row r="16" spans="1:11" ht="12.75">
      <c r="A16" s="58" t="s">
        <v>146</v>
      </c>
      <c r="B16" s="71"/>
      <c r="C16" s="71"/>
      <c r="D16" s="72">
        <f>D17+D18+D19+D20+D21+D22+D23+D29+D32+D38+D45+D47+D58+D60+D63</f>
        <v>20107.873</v>
      </c>
      <c r="E16" s="72">
        <f>E17+E18+E19+E20+E21+E22+E23+E29+E32+E38+E45+E47+E58+E60+E63</f>
        <v>30444.137</v>
      </c>
      <c r="F16" s="72">
        <f>F17+F18+F19+F20+F21+F22+F23+F29+F32+F38+F45+F47+F58+F60+F63</f>
        <v>8506.672</v>
      </c>
      <c r="G16" s="72">
        <f>G17+G18+G19+G20+G21+G22+G23+G29+G32+G38+G45+G47+G58+G60+G63</f>
        <v>17150.856739999996</v>
      </c>
      <c r="H16" s="72">
        <f>D16+E16+F16+G16</f>
        <v>76209.53873999999</v>
      </c>
      <c r="I16" s="71"/>
      <c r="J16" s="58"/>
      <c r="K16" t="s">
        <v>440</v>
      </c>
    </row>
    <row r="17" spans="1:12" ht="12.75">
      <c r="A17" s="58" t="s">
        <v>371</v>
      </c>
      <c r="B17" s="58">
        <v>211</v>
      </c>
      <c r="C17" s="73">
        <v>4001</v>
      </c>
      <c r="D17" s="72">
        <v>12967.907</v>
      </c>
      <c r="E17" s="72">
        <v>21613.18</v>
      </c>
      <c r="F17" s="72">
        <v>4922.635</v>
      </c>
      <c r="G17" s="72">
        <v>12367.898</v>
      </c>
      <c r="H17" s="72">
        <f aca="true" t="shared" si="0" ref="H17:H27">SUM(D17:G17)</f>
        <v>51871.62</v>
      </c>
      <c r="I17" s="73"/>
      <c r="J17" s="58"/>
      <c r="K17" s="89">
        <f>H17+H18+H31+H65</f>
        <v>68520.229</v>
      </c>
      <c r="L17" t="s">
        <v>439</v>
      </c>
    </row>
    <row r="18" spans="1:10" ht="12.75">
      <c r="A18" s="58" t="s">
        <v>370</v>
      </c>
      <c r="B18" s="58">
        <v>213</v>
      </c>
      <c r="C18" s="73">
        <v>4001</v>
      </c>
      <c r="D18" s="72">
        <v>3916.3</v>
      </c>
      <c r="E18" s="72">
        <v>6527.1</v>
      </c>
      <c r="F18" s="72">
        <v>1486.635</v>
      </c>
      <c r="G18" s="72">
        <v>3735.167</v>
      </c>
      <c r="H18" s="72">
        <f t="shared" si="0"/>
        <v>15665.202000000001</v>
      </c>
      <c r="I18" s="73"/>
      <c r="J18" s="58"/>
    </row>
    <row r="19" spans="1:10" ht="12.75">
      <c r="A19" s="58" t="s">
        <v>371</v>
      </c>
      <c r="B19" s="73">
        <v>211</v>
      </c>
      <c r="C19" s="73"/>
      <c r="D19" s="72"/>
      <c r="E19" s="72"/>
      <c r="F19" s="72"/>
      <c r="G19" s="72"/>
      <c r="H19" s="72">
        <f t="shared" si="0"/>
        <v>0</v>
      </c>
      <c r="I19" s="58"/>
      <c r="J19" s="58"/>
    </row>
    <row r="20" spans="1:10" ht="12.75">
      <c r="A20" s="58" t="s">
        <v>370</v>
      </c>
      <c r="B20" s="73">
        <v>213</v>
      </c>
      <c r="C20" s="73"/>
      <c r="D20" s="72"/>
      <c r="E20" s="72"/>
      <c r="F20" s="72"/>
      <c r="G20" s="72"/>
      <c r="H20" s="72">
        <f t="shared" si="0"/>
        <v>0</v>
      </c>
      <c r="I20" s="58"/>
      <c r="J20" s="58"/>
    </row>
    <row r="21" spans="1:10" ht="12.75">
      <c r="A21" s="58" t="s">
        <v>372</v>
      </c>
      <c r="B21" s="58">
        <v>211</v>
      </c>
      <c r="C21" s="58">
        <v>2000</v>
      </c>
      <c r="D21" s="72"/>
      <c r="E21" s="72"/>
      <c r="F21" s="72"/>
      <c r="G21" s="72"/>
      <c r="H21" s="72">
        <f t="shared" si="0"/>
        <v>0</v>
      </c>
      <c r="I21" s="58"/>
      <c r="J21" s="58"/>
    </row>
    <row r="22" spans="1:10" ht="12.75">
      <c r="A22" s="58" t="s">
        <v>370</v>
      </c>
      <c r="B22" s="58">
        <v>213</v>
      </c>
      <c r="C22" s="58">
        <v>2000</v>
      </c>
      <c r="D22" s="72"/>
      <c r="E22" s="72"/>
      <c r="F22" s="72"/>
      <c r="G22" s="72"/>
      <c r="H22" s="72">
        <f t="shared" si="0"/>
        <v>0</v>
      </c>
      <c r="I22" s="58"/>
      <c r="J22" s="58"/>
    </row>
    <row r="23" spans="1:10" ht="25.5">
      <c r="A23" s="58" t="s">
        <v>310</v>
      </c>
      <c r="B23" s="58">
        <v>212</v>
      </c>
      <c r="C23" s="58">
        <v>4000</v>
      </c>
      <c r="D23" s="72">
        <f>D24+D25+D26+D27</f>
        <v>0</v>
      </c>
      <c r="E23" s="72">
        <f>E24+E25+E26+E27</f>
        <v>185</v>
      </c>
      <c r="F23" s="72">
        <f>F24+F25+F26+F27</f>
        <v>60</v>
      </c>
      <c r="G23" s="72">
        <f>G24+G25+G26+G27</f>
        <v>0</v>
      </c>
      <c r="H23" s="72">
        <f t="shared" si="0"/>
        <v>245</v>
      </c>
      <c r="I23" s="58"/>
      <c r="J23" s="58"/>
    </row>
    <row r="24" spans="1:10" ht="12.75">
      <c r="A24" s="58" t="s">
        <v>311</v>
      </c>
      <c r="B24" s="58">
        <v>212</v>
      </c>
      <c r="C24" s="58" t="s">
        <v>343</v>
      </c>
      <c r="D24" s="72"/>
      <c r="E24" s="72">
        <v>185</v>
      </c>
      <c r="F24" s="72">
        <v>60</v>
      </c>
      <c r="G24" s="72"/>
      <c r="H24" s="72">
        <f t="shared" si="0"/>
        <v>245</v>
      </c>
      <c r="I24" s="58"/>
      <c r="J24" s="58"/>
    </row>
    <row r="25" spans="1:10" ht="12.75">
      <c r="A25" s="58" t="s">
        <v>312</v>
      </c>
      <c r="B25" s="58">
        <v>212</v>
      </c>
      <c r="C25" s="58" t="s">
        <v>344</v>
      </c>
      <c r="D25" s="72"/>
      <c r="E25" s="72"/>
      <c r="F25" s="72"/>
      <c r="G25" s="72"/>
      <c r="H25" s="72">
        <f t="shared" si="0"/>
        <v>0</v>
      </c>
      <c r="I25" s="58"/>
      <c r="J25" s="58"/>
    </row>
    <row r="26" spans="1:10" ht="12.75">
      <c r="A26" s="58" t="s">
        <v>313</v>
      </c>
      <c r="B26" s="58"/>
      <c r="C26" s="58"/>
      <c r="D26" s="72"/>
      <c r="E26" s="72"/>
      <c r="F26" s="72"/>
      <c r="G26" s="72"/>
      <c r="H26" s="72">
        <f t="shared" si="0"/>
        <v>0</v>
      </c>
      <c r="I26" s="58"/>
      <c r="J26" s="58"/>
    </row>
    <row r="27" spans="1:10" ht="12.75">
      <c r="A27" s="58" t="s">
        <v>314</v>
      </c>
      <c r="B27" s="58">
        <v>212</v>
      </c>
      <c r="C27" s="58" t="s">
        <v>345</v>
      </c>
      <c r="D27" s="72"/>
      <c r="E27" s="72"/>
      <c r="F27" s="72"/>
      <c r="G27" s="72"/>
      <c r="H27" s="72">
        <f t="shared" si="0"/>
        <v>0</v>
      </c>
      <c r="I27" s="58"/>
      <c r="J27" s="58"/>
    </row>
    <row r="28" spans="1:10" ht="12.75">
      <c r="A28" s="58"/>
      <c r="B28" s="58"/>
      <c r="C28" s="58"/>
      <c r="D28" s="72"/>
      <c r="E28" s="72"/>
      <c r="F28" s="72"/>
      <c r="G28" s="72"/>
      <c r="H28" s="72"/>
      <c r="I28" s="58"/>
      <c r="J28" s="58"/>
    </row>
    <row r="29" spans="1:10" ht="12.75">
      <c r="A29" s="58" t="s">
        <v>441</v>
      </c>
      <c r="B29" s="58">
        <v>223</v>
      </c>
      <c r="C29" s="58">
        <v>4000</v>
      </c>
      <c r="D29" s="72">
        <f>D30+D31</f>
        <v>75.02</v>
      </c>
      <c r="E29" s="72">
        <f>E30+E31</f>
        <v>48.92699999999999</v>
      </c>
      <c r="F29" s="72">
        <f>F30+F31</f>
        <v>47.25</v>
      </c>
      <c r="G29" s="72">
        <f>G30+G31</f>
        <v>10.75</v>
      </c>
      <c r="H29" s="72">
        <f>H30+H31</f>
        <v>181.94699999999997</v>
      </c>
      <c r="I29" s="58"/>
      <c r="J29" s="58"/>
    </row>
    <row r="30" spans="1:10" ht="12.75">
      <c r="A30" s="74" t="s">
        <v>346</v>
      </c>
      <c r="B30" s="10">
        <v>221</v>
      </c>
      <c r="C30" s="10">
        <v>4000</v>
      </c>
      <c r="D30" s="75">
        <v>13.52</v>
      </c>
      <c r="E30" s="75">
        <v>13.52</v>
      </c>
      <c r="F30" s="75">
        <v>10.75</v>
      </c>
      <c r="G30" s="75">
        <v>10.75</v>
      </c>
      <c r="H30" s="75">
        <f aca="true" t="shared" si="1" ref="H30:H36">SUM(D30:G30)</f>
        <v>48.54</v>
      </c>
      <c r="I30" s="10"/>
      <c r="J30" s="10"/>
    </row>
    <row r="31" spans="1:11" ht="12.75">
      <c r="A31" s="74" t="s">
        <v>347</v>
      </c>
      <c r="B31" s="10">
        <v>221</v>
      </c>
      <c r="C31" s="76">
        <v>4001</v>
      </c>
      <c r="D31" s="77">
        <v>61.5</v>
      </c>
      <c r="E31" s="77">
        <f>61.5-26.093</f>
        <v>35.407</v>
      </c>
      <c r="F31" s="77">
        <f>61.5-25</f>
        <v>36.5</v>
      </c>
      <c r="G31" s="77"/>
      <c r="H31" s="77">
        <f t="shared" si="1"/>
        <v>133.40699999999998</v>
      </c>
      <c r="I31" s="10"/>
      <c r="J31" s="10"/>
      <c r="K31">
        <v>133.407</v>
      </c>
    </row>
    <row r="32" spans="1:10" ht="12.75">
      <c r="A32" s="58" t="s">
        <v>442</v>
      </c>
      <c r="B32" s="58">
        <v>223</v>
      </c>
      <c r="C32" s="130">
        <v>4000</v>
      </c>
      <c r="D32" s="80">
        <f>D33+D34+D35+D36</f>
        <v>2748.8269999999998</v>
      </c>
      <c r="E32" s="80">
        <f>E33+E34+E35+E36</f>
        <v>1258.501</v>
      </c>
      <c r="F32" s="80">
        <f>F33+F34+F35+F36</f>
        <v>1157.7980000000002</v>
      </c>
      <c r="G32" s="80">
        <f>G33+G34+G35+G36</f>
        <v>746.08674</v>
      </c>
      <c r="H32" s="80">
        <f>H33+H34+H35+H36</f>
        <v>5911.21274</v>
      </c>
      <c r="I32" s="10"/>
      <c r="J32" s="10"/>
    </row>
    <row r="33" spans="1:11" ht="12.75">
      <c r="A33" s="74" t="s">
        <v>147</v>
      </c>
      <c r="B33" s="10">
        <v>223</v>
      </c>
      <c r="C33" s="10" t="s">
        <v>349</v>
      </c>
      <c r="D33" s="75">
        <v>71.02</v>
      </c>
      <c r="E33" s="75">
        <v>40.381</v>
      </c>
      <c r="F33" s="75">
        <v>18.714</v>
      </c>
      <c r="G33" s="75">
        <v>43.9462</v>
      </c>
      <c r="H33" s="75">
        <f t="shared" si="1"/>
        <v>174.0612</v>
      </c>
      <c r="I33" s="10"/>
      <c r="J33" s="10"/>
      <c r="K33">
        <v>177.39</v>
      </c>
    </row>
    <row r="34" spans="1:11" ht="12.75">
      <c r="A34" s="74" t="s">
        <v>148</v>
      </c>
      <c r="B34" s="10">
        <v>223</v>
      </c>
      <c r="C34" s="10" t="s">
        <v>348</v>
      </c>
      <c r="D34" s="75">
        <v>102.804</v>
      </c>
      <c r="E34" s="75">
        <v>102.82</v>
      </c>
      <c r="F34" s="75">
        <v>106.584</v>
      </c>
      <c r="G34" s="75">
        <v>9.51692</v>
      </c>
      <c r="H34" s="75">
        <f t="shared" si="1"/>
        <v>321.72492</v>
      </c>
      <c r="I34" s="10"/>
      <c r="J34" s="10"/>
      <c r="K34">
        <v>322.41</v>
      </c>
    </row>
    <row r="35" spans="1:11" ht="12.75">
      <c r="A35" s="74" t="s">
        <v>149</v>
      </c>
      <c r="B35" s="10">
        <v>223</v>
      </c>
      <c r="C35" s="10" t="s">
        <v>350</v>
      </c>
      <c r="D35" s="75">
        <v>2323.048</v>
      </c>
      <c r="E35" s="75">
        <v>996.1</v>
      </c>
      <c r="F35" s="75">
        <v>996.1</v>
      </c>
      <c r="G35" s="75">
        <v>439.62362</v>
      </c>
      <c r="H35" s="75">
        <f t="shared" si="1"/>
        <v>4754.87162</v>
      </c>
      <c r="I35" s="10"/>
      <c r="J35" s="10"/>
      <c r="K35">
        <v>4662.151</v>
      </c>
    </row>
    <row r="36" spans="1:11" ht="12.75">
      <c r="A36" s="74" t="s">
        <v>150</v>
      </c>
      <c r="B36" s="10">
        <v>223</v>
      </c>
      <c r="C36" s="10" t="s">
        <v>351</v>
      </c>
      <c r="D36" s="75">
        <v>251.955</v>
      </c>
      <c r="E36" s="75">
        <v>119.2</v>
      </c>
      <c r="F36" s="75">
        <v>36.4</v>
      </c>
      <c r="G36" s="75">
        <v>253</v>
      </c>
      <c r="H36" s="75">
        <f t="shared" si="1"/>
        <v>660.5550000000001</v>
      </c>
      <c r="I36" s="10"/>
      <c r="J36" s="10"/>
      <c r="K36">
        <v>660.555</v>
      </c>
    </row>
    <row r="37" spans="1:10" ht="12.75">
      <c r="A37" s="74"/>
      <c r="B37" s="10"/>
      <c r="C37" s="10"/>
      <c r="D37" s="75"/>
      <c r="E37" s="75"/>
      <c r="F37" s="75"/>
      <c r="G37" s="75"/>
      <c r="H37" s="75"/>
      <c r="I37" s="10"/>
      <c r="J37" s="10"/>
    </row>
    <row r="38" spans="1:10" ht="12.75">
      <c r="A38" s="58" t="s">
        <v>374</v>
      </c>
      <c r="B38" s="58">
        <v>225</v>
      </c>
      <c r="C38" s="58">
        <v>4000</v>
      </c>
      <c r="D38" s="72">
        <f>D39+D40+D41+D43+D44</f>
        <v>31.7</v>
      </c>
      <c r="E38" s="72">
        <f>E39+E40+E41+E43+E44</f>
        <v>36.6</v>
      </c>
      <c r="F38" s="72">
        <f>F39+F40+F41+F43+F44</f>
        <v>28.003999999999998</v>
      </c>
      <c r="G38" s="72">
        <f>G39+G40+G41+G43+G44</f>
        <v>23.32</v>
      </c>
      <c r="H38" s="72">
        <f aca="true" t="shared" si="2" ref="H38:H59">SUM(D38:G38)</f>
        <v>119.624</v>
      </c>
      <c r="I38" s="58"/>
      <c r="J38" s="58"/>
    </row>
    <row r="39" spans="1:10" ht="12.75">
      <c r="A39" s="74"/>
      <c r="B39" s="58"/>
      <c r="C39" s="58"/>
      <c r="D39" s="75"/>
      <c r="E39" s="75"/>
      <c r="F39" s="75"/>
      <c r="G39" s="75"/>
      <c r="H39" s="75">
        <f t="shared" si="2"/>
        <v>0</v>
      </c>
      <c r="I39" s="58"/>
      <c r="J39" s="58"/>
    </row>
    <row r="40" spans="1:10" ht="12.75">
      <c r="A40" s="74" t="s">
        <v>309</v>
      </c>
      <c r="B40" s="10">
        <v>225</v>
      </c>
      <c r="C40" s="10" t="s">
        <v>352</v>
      </c>
      <c r="D40" s="75"/>
      <c r="E40" s="75">
        <v>10.9</v>
      </c>
      <c r="F40" s="75">
        <v>10.304</v>
      </c>
      <c r="G40" s="75">
        <v>5.62</v>
      </c>
      <c r="H40" s="75">
        <f t="shared" si="2"/>
        <v>26.824</v>
      </c>
      <c r="I40" s="10"/>
      <c r="J40" s="10"/>
    </row>
    <row r="41" spans="1:10" ht="12.75">
      <c r="A41" s="74" t="s">
        <v>155</v>
      </c>
      <c r="B41" s="10">
        <v>225</v>
      </c>
      <c r="C41" s="10" t="s">
        <v>376</v>
      </c>
      <c r="D41" s="75">
        <v>17.7</v>
      </c>
      <c r="E41" s="75">
        <v>17.7</v>
      </c>
      <c r="F41" s="75">
        <v>17.7</v>
      </c>
      <c r="G41" s="75">
        <v>17.7</v>
      </c>
      <c r="H41" s="75">
        <f t="shared" si="2"/>
        <v>70.8</v>
      </c>
      <c r="I41" s="10"/>
      <c r="J41" s="10"/>
    </row>
    <row r="42" spans="1:10" ht="12.75">
      <c r="A42" s="74"/>
      <c r="B42" s="10"/>
      <c r="C42" s="10"/>
      <c r="D42" s="75"/>
      <c r="E42" s="75"/>
      <c r="F42" s="75"/>
      <c r="G42" s="75"/>
      <c r="H42" s="75">
        <f t="shared" si="2"/>
        <v>0</v>
      </c>
      <c r="I42" s="10"/>
      <c r="J42" s="10"/>
    </row>
    <row r="43" spans="1:10" ht="12.75">
      <c r="A43" s="74" t="s">
        <v>156</v>
      </c>
      <c r="B43" s="10"/>
      <c r="C43" s="10"/>
      <c r="D43" s="75">
        <v>14</v>
      </c>
      <c r="E43" s="75"/>
      <c r="F43" s="75"/>
      <c r="G43" s="75"/>
      <c r="H43" s="75">
        <f t="shared" si="2"/>
        <v>14</v>
      </c>
      <c r="I43" s="10"/>
      <c r="J43" s="10"/>
    </row>
    <row r="44" spans="1:10" ht="25.5">
      <c r="A44" s="74" t="s">
        <v>157</v>
      </c>
      <c r="B44" s="10">
        <v>225</v>
      </c>
      <c r="C44" s="10" t="s">
        <v>382</v>
      </c>
      <c r="D44" s="75"/>
      <c r="E44" s="75">
        <v>8</v>
      </c>
      <c r="F44" s="75"/>
      <c r="G44" s="75"/>
      <c r="H44" s="75">
        <f t="shared" si="2"/>
        <v>8</v>
      </c>
      <c r="I44" s="10"/>
      <c r="J44" s="10"/>
    </row>
    <row r="45" spans="1:10" ht="12.75">
      <c r="A45" s="78" t="s">
        <v>315</v>
      </c>
      <c r="B45" s="10">
        <v>222</v>
      </c>
      <c r="C45" s="10" t="s">
        <v>345</v>
      </c>
      <c r="D45" s="72"/>
      <c r="E45" s="72"/>
      <c r="F45" s="72"/>
      <c r="G45" s="72"/>
      <c r="H45" s="72">
        <f t="shared" si="2"/>
        <v>0</v>
      </c>
      <c r="I45" s="10"/>
      <c r="J45" s="10"/>
    </row>
    <row r="46" spans="1:10" ht="12.75">
      <c r="A46" s="74"/>
      <c r="B46" s="10"/>
      <c r="C46" s="10"/>
      <c r="D46" s="75"/>
      <c r="E46" s="75"/>
      <c r="F46" s="75"/>
      <c r="G46" s="75"/>
      <c r="H46" s="75">
        <f t="shared" si="2"/>
        <v>0</v>
      </c>
      <c r="I46" s="10"/>
      <c r="J46" s="10"/>
    </row>
    <row r="47" spans="1:10" ht="12.75">
      <c r="A47" s="58" t="s">
        <v>308</v>
      </c>
      <c r="B47" s="10">
        <v>226</v>
      </c>
      <c r="C47" s="10">
        <v>4000</v>
      </c>
      <c r="D47" s="72">
        <f>D48+D49+D50+D51+D52+D53+D54+D55+D56+D57</f>
        <v>68.519</v>
      </c>
      <c r="E47" s="72">
        <f>E48+E49+E50+E51+E52+E53+E54+E55+E56+E57</f>
        <v>54.429</v>
      </c>
      <c r="F47" s="72">
        <f>F48+F49+F50+F51+F52+F53+F54+F55+F56+F57</f>
        <v>50.25</v>
      </c>
      <c r="G47" s="72">
        <f>G48+G49+G50+G51+G52+G53+G54+G55+G56+G57</f>
        <v>20.585</v>
      </c>
      <c r="H47" s="72">
        <f t="shared" si="2"/>
        <v>193.78300000000002</v>
      </c>
      <c r="I47" s="10"/>
      <c r="J47" s="10"/>
    </row>
    <row r="48" spans="1:10" ht="12.75">
      <c r="A48" s="74" t="s">
        <v>154</v>
      </c>
      <c r="B48" s="10">
        <v>226</v>
      </c>
      <c r="C48" s="10" t="s">
        <v>376</v>
      </c>
      <c r="D48" s="75">
        <v>6.069</v>
      </c>
      <c r="E48" s="75">
        <v>6.069</v>
      </c>
      <c r="F48" s="75">
        <v>6.069</v>
      </c>
      <c r="G48" s="75">
        <v>6.069</v>
      </c>
      <c r="H48" s="75">
        <f t="shared" si="2"/>
        <v>24.276</v>
      </c>
      <c r="I48" s="10"/>
      <c r="J48" s="10"/>
    </row>
    <row r="49" spans="1:10" ht="12.75">
      <c r="A49" s="74" t="s">
        <v>301</v>
      </c>
      <c r="B49" s="10">
        <v>226</v>
      </c>
      <c r="C49" s="10" t="s">
        <v>353</v>
      </c>
      <c r="D49" s="75">
        <v>25</v>
      </c>
      <c r="E49" s="75"/>
      <c r="F49" s="75"/>
      <c r="G49" s="75"/>
      <c r="H49" s="75">
        <f t="shared" si="2"/>
        <v>25</v>
      </c>
      <c r="I49" s="10"/>
      <c r="J49" s="10"/>
    </row>
    <row r="50" spans="1:10" ht="12.75">
      <c r="A50" s="74" t="s">
        <v>301</v>
      </c>
      <c r="B50" s="58">
        <v>226</v>
      </c>
      <c r="C50" s="58" t="s">
        <v>377</v>
      </c>
      <c r="D50" s="72"/>
      <c r="E50" s="72"/>
      <c r="F50" s="72"/>
      <c r="G50" s="72"/>
      <c r="H50" s="72">
        <f t="shared" si="2"/>
        <v>0</v>
      </c>
      <c r="I50" s="58"/>
      <c r="J50" s="58"/>
    </row>
    <row r="51" spans="1:10" ht="12.75">
      <c r="A51" s="74" t="s">
        <v>368</v>
      </c>
      <c r="B51" s="10">
        <v>226</v>
      </c>
      <c r="C51" s="10" t="s">
        <v>376</v>
      </c>
      <c r="D51" s="75"/>
      <c r="E51" s="75">
        <v>10.8</v>
      </c>
      <c r="F51" s="75">
        <v>17.181</v>
      </c>
      <c r="G51" s="75">
        <f>14.516</f>
        <v>14.516</v>
      </c>
      <c r="H51" s="75">
        <f t="shared" si="2"/>
        <v>42.497</v>
      </c>
      <c r="I51" s="10"/>
      <c r="J51" s="10"/>
    </row>
    <row r="52" spans="1:10" ht="12.75">
      <c r="A52" s="74" t="s">
        <v>151</v>
      </c>
      <c r="B52" s="10"/>
      <c r="C52" s="10"/>
      <c r="D52" s="75"/>
      <c r="E52" s="75"/>
      <c r="F52" s="75"/>
      <c r="G52" s="75"/>
      <c r="H52" s="75">
        <f t="shared" si="2"/>
        <v>0</v>
      </c>
      <c r="I52" s="10"/>
      <c r="J52" s="10"/>
    </row>
    <row r="53" spans="1:10" ht="25.5">
      <c r="A53" s="74" t="s">
        <v>152</v>
      </c>
      <c r="B53" s="10">
        <v>226</v>
      </c>
      <c r="C53" s="10" t="s">
        <v>437</v>
      </c>
      <c r="D53" s="75">
        <v>27.45</v>
      </c>
      <c r="E53" s="75">
        <v>37.56</v>
      </c>
      <c r="F53" s="75">
        <v>27</v>
      </c>
      <c r="G53" s="75"/>
      <c r="H53" s="75">
        <f t="shared" si="2"/>
        <v>92.01</v>
      </c>
      <c r="I53" s="10"/>
      <c r="J53" s="10"/>
    </row>
    <row r="54" spans="1:10" ht="12.75">
      <c r="A54" s="74" t="s">
        <v>153</v>
      </c>
      <c r="B54" s="10">
        <v>226</v>
      </c>
      <c r="C54" s="10" t="s">
        <v>354</v>
      </c>
      <c r="D54" s="75">
        <v>10</v>
      </c>
      <c r="E54" s="75"/>
      <c r="F54" s="75"/>
      <c r="G54" s="75"/>
      <c r="H54" s="75">
        <f t="shared" si="2"/>
        <v>10</v>
      </c>
      <c r="I54" s="10"/>
      <c r="J54" s="10"/>
    </row>
    <row r="55" spans="1:10" ht="12.75">
      <c r="A55" s="74" t="s">
        <v>302</v>
      </c>
      <c r="B55" s="10">
        <v>226</v>
      </c>
      <c r="C55" s="10" t="s">
        <v>345</v>
      </c>
      <c r="D55" s="75"/>
      <c r="E55" s="75"/>
      <c r="F55" s="75"/>
      <c r="G55" s="75"/>
      <c r="H55" s="75">
        <f t="shared" si="2"/>
        <v>0</v>
      </c>
      <c r="I55" s="10"/>
      <c r="J55" s="10"/>
    </row>
    <row r="56" spans="1:10" ht="12.75">
      <c r="A56" s="74" t="s">
        <v>303</v>
      </c>
      <c r="B56" s="10"/>
      <c r="C56" s="10"/>
      <c r="D56" s="75"/>
      <c r="E56" s="75"/>
      <c r="F56" s="75"/>
      <c r="G56" s="75"/>
      <c r="H56" s="75">
        <f t="shared" si="2"/>
        <v>0</v>
      </c>
      <c r="I56" s="10"/>
      <c r="J56" s="10"/>
    </row>
    <row r="57" spans="1:10" ht="12.75">
      <c r="A57" s="74" t="s">
        <v>316</v>
      </c>
      <c r="B57" s="10">
        <v>226</v>
      </c>
      <c r="C57" s="10" t="s">
        <v>376</v>
      </c>
      <c r="D57" s="75"/>
      <c r="E57" s="75"/>
      <c r="F57" s="75"/>
      <c r="G57" s="75"/>
      <c r="H57" s="75">
        <f t="shared" si="2"/>
        <v>0</v>
      </c>
      <c r="I57" s="10"/>
      <c r="J57" s="10"/>
    </row>
    <row r="58" spans="2:10" ht="12.75">
      <c r="B58" s="10">
        <v>262</v>
      </c>
      <c r="C58" s="10"/>
      <c r="D58" s="72">
        <f>D59</f>
        <v>0</v>
      </c>
      <c r="E58" s="72">
        <f>E59</f>
        <v>0</v>
      </c>
      <c r="F58" s="72">
        <f>F59</f>
        <v>0</v>
      </c>
      <c r="G58" s="72">
        <f>G59</f>
        <v>0</v>
      </c>
      <c r="H58" s="72">
        <f t="shared" si="2"/>
        <v>0</v>
      </c>
      <c r="I58" s="10"/>
      <c r="J58" s="10"/>
    </row>
    <row r="59" spans="1:10" ht="12.75">
      <c r="A59" s="74" t="s">
        <v>166</v>
      </c>
      <c r="B59" s="10">
        <v>262</v>
      </c>
      <c r="C59" s="10"/>
      <c r="D59" s="75"/>
      <c r="E59" s="75"/>
      <c r="F59" s="75"/>
      <c r="G59" s="75"/>
      <c r="H59" s="75">
        <f t="shared" si="2"/>
        <v>0</v>
      </c>
      <c r="I59" s="10"/>
      <c r="J59" s="10"/>
    </row>
    <row r="60" spans="1:10" ht="12.75">
      <c r="A60" s="58" t="s">
        <v>317</v>
      </c>
      <c r="B60" s="58"/>
      <c r="C60" s="58"/>
      <c r="D60" s="72">
        <f>D61+D62</f>
        <v>0</v>
      </c>
      <c r="E60" s="72">
        <f>E61+E62</f>
        <v>0</v>
      </c>
      <c r="F60" s="72">
        <f>F61+F62</f>
        <v>0</v>
      </c>
      <c r="G60" s="72">
        <f>G61+G62</f>
        <v>0</v>
      </c>
      <c r="H60" s="72">
        <f>SUM(D60:G60)</f>
        <v>0</v>
      </c>
      <c r="I60" s="58"/>
      <c r="J60" s="58"/>
    </row>
    <row r="61" spans="1:10" ht="25.5">
      <c r="A61" s="74" t="s">
        <v>429</v>
      </c>
      <c r="B61" s="10">
        <v>290</v>
      </c>
      <c r="C61" s="10" t="s">
        <v>355</v>
      </c>
      <c r="D61" s="75"/>
      <c r="E61" s="75"/>
      <c r="F61" s="75"/>
      <c r="G61" s="75"/>
      <c r="H61" s="75">
        <f>SUM(D61:G61)</f>
        <v>0</v>
      </c>
      <c r="I61" s="10"/>
      <c r="J61" s="10"/>
    </row>
    <row r="62" spans="1:10" ht="12.75">
      <c r="A62" s="74" t="s">
        <v>158</v>
      </c>
      <c r="B62" s="10"/>
      <c r="C62" s="10"/>
      <c r="D62" s="75"/>
      <c r="E62" s="75"/>
      <c r="F62" s="75"/>
      <c r="G62" s="75"/>
      <c r="H62" s="75">
        <f>SUM(D62:G62)</f>
        <v>0</v>
      </c>
      <c r="I62" s="10"/>
      <c r="J62" s="10"/>
    </row>
    <row r="63" spans="1:10" ht="12.75">
      <c r="A63" s="58" t="s">
        <v>375</v>
      </c>
      <c r="B63" s="58">
        <v>300</v>
      </c>
      <c r="C63" s="58"/>
      <c r="D63" s="72">
        <f>D64+D65+D66+D67</f>
        <v>299.6</v>
      </c>
      <c r="E63" s="72">
        <f>E64+E65+E66+E67</f>
        <v>720.4</v>
      </c>
      <c r="F63" s="72">
        <f>F64+F65+F66+F67</f>
        <v>754.1</v>
      </c>
      <c r="G63" s="72">
        <f>G64+G65+G66+G67</f>
        <v>247.05</v>
      </c>
      <c r="H63" s="72">
        <f>H64+H65+H66+H67</f>
        <v>2021.15</v>
      </c>
      <c r="I63" s="58"/>
      <c r="J63" s="58"/>
    </row>
    <row r="64" spans="1:10" ht="12.75">
      <c r="A64" s="74" t="s">
        <v>319</v>
      </c>
      <c r="B64" s="10">
        <v>310</v>
      </c>
      <c r="C64" s="10" t="s">
        <v>379</v>
      </c>
      <c r="D64" s="75"/>
      <c r="E64" s="75"/>
      <c r="F64" s="75"/>
      <c r="G64" s="75"/>
      <c r="H64" s="75">
        <f aca="true" t="shared" si="3" ref="H64:H71">SUM(D64:G64)</f>
        <v>0</v>
      </c>
      <c r="I64" s="10"/>
      <c r="J64" s="10"/>
    </row>
    <row r="65" spans="1:10" ht="12.75">
      <c r="A65" s="74" t="s">
        <v>159</v>
      </c>
      <c r="B65" s="10">
        <v>310</v>
      </c>
      <c r="C65" s="10" t="s">
        <v>356</v>
      </c>
      <c r="D65" s="77"/>
      <c r="E65" s="77">
        <v>425</v>
      </c>
      <c r="F65" s="77">
        <v>425</v>
      </c>
      <c r="G65" s="77"/>
      <c r="H65" s="77">
        <f t="shared" si="3"/>
        <v>850</v>
      </c>
      <c r="I65" s="10"/>
      <c r="J65" s="10"/>
    </row>
    <row r="66" spans="1:10" ht="12.75">
      <c r="A66" s="74" t="s">
        <v>435</v>
      </c>
      <c r="B66" s="10">
        <v>310</v>
      </c>
      <c r="C66" s="10" t="s">
        <v>436</v>
      </c>
      <c r="D66" s="79"/>
      <c r="E66" s="79"/>
      <c r="F66" s="79"/>
      <c r="G66" s="79"/>
      <c r="H66" s="77">
        <f t="shared" si="3"/>
        <v>0</v>
      </c>
      <c r="I66" s="10"/>
      <c r="J66" s="10"/>
    </row>
    <row r="67" spans="1:10" ht="12.75">
      <c r="A67" s="78" t="s">
        <v>318</v>
      </c>
      <c r="B67" s="10"/>
      <c r="C67" s="10"/>
      <c r="D67" s="80">
        <f>D69+D70+D71+D72+D73+D74+D75+D76+D77+D78</f>
        <v>299.6</v>
      </c>
      <c r="E67" s="80">
        <f>E69+E70+E71+E72+E73+E74+E75+E76+E77</f>
        <v>295.4</v>
      </c>
      <c r="F67" s="80">
        <f>F68+F69+F70+F71+F72+F73+F74+F75+F76+F77</f>
        <v>329.1</v>
      </c>
      <c r="G67" s="80">
        <f>G69+G70+G71+G72+G73+G74+G75+G76+G77</f>
        <v>247.05</v>
      </c>
      <c r="H67" s="72">
        <f t="shared" si="3"/>
        <v>1171.15</v>
      </c>
      <c r="I67" s="10"/>
      <c r="J67" s="10"/>
    </row>
    <row r="68" spans="1:10" ht="12.75">
      <c r="A68" s="81" t="s">
        <v>381</v>
      </c>
      <c r="B68" s="10">
        <v>340</v>
      </c>
      <c r="C68" s="10" t="s">
        <v>378</v>
      </c>
      <c r="D68" s="75"/>
      <c r="E68" s="75">
        <v>25</v>
      </c>
      <c r="F68" s="75"/>
      <c r="G68" s="75"/>
      <c r="H68" s="75">
        <f t="shared" si="3"/>
        <v>25</v>
      </c>
      <c r="I68" s="10"/>
      <c r="J68" s="10"/>
    </row>
    <row r="69" spans="1:10" ht="12.75">
      <c r="A69" s="81" t="s">
        <v>160</v>
      </c>
      <c r="B69" s="10">
        <v>340</v>
      </c>
      <c r="C69" s="10" t="s">
        <v>358</v>
      </c>
      <c r="D69" s="75">
        <v>5</v>
      </c>
      <c r="E69" s="75"/>
      <c r="F69" s="75">
        <v>5</v>
      </c>
      <c r="G69" s="75"/>
      <c r="H69" s="75">
        <f t="shared" si="3"/>
        <v>10</v>
      </c>
      <c r="I69" s="10"/>
      <c r="J69" s="10"/>
    </row>
    <row r="70" spans="1:10" ht="12.75">
      <c r="A70" s="81" t="s">
        <v>320</v>
      </c>
      <c r="B70" s="10">
        <v>340</v>
      </c>
      <c r="C70" s="10" t="s">
        <v>359</v>
      </c>
      <c r="D70" s="75"/>
      <c r="E70" s="75"/>
      <c r="F70" s="75"/>
      <c r="G70" s="75"/>
      <c r="H70" s="75">
        <f t="shared" si="3"/>
        <v>0</v>
      </c>
      <c r="I70" s="10"/>
      <c r="J70" s="10"/>
    </row>
    <row r="71" spans="1:10" ht="12.75">
      <c r="A71" s="81" t="s">
        <v>161</v>
      </c>
      <c r="B71" s="10"/>
      <c r="C71" s="10"/>
      <c r="D71" s="75"/>
      <c r="E71" s="75">
        <v>15</v>
      </c>
      <c r="F71" s="75"/>
      <c r="G71" s="75"/>
      <c r="H71" s="75">
        <f t="shared" si="3"/>
        <v>15</v>
      </c>
      <c r="I71" s="10"/>
      <c r="J71" s="10"/>
    </row>
    <row r="72" spans="1:10" ht="12.75">
      <c r="A72" s="81" t="s">
        <v>162</v>
      </c>
      <c r="B72" s="10">
        <v>340</v>
      </c>
      <c r="C72" s="10" t="s">
        <v>357</v>
      </c>
      <c r="D72" s="77"/>
      <c r="E72" s="77"/>
      <c r="F72" s="77"/>
      <c r="G72" s="77"/>
      <c r="H72" s="77">
        <f aca="true" t="shared" si="4" ref="H72:H78">SUM(D72:G72)</f>
        <v>0</v>
      </c>
      <c r="I72" s="10"/>
      <c r="J72" s="10"/>
    </row>
    <row r="73" spans="1:10" ht="12.75">
      <c r="A73" s="81" t="s">
        <v>163</v>
      </c>
      <c r="B73" s="10">
        <v>340</v>
      </c>
      <c r="C73" s="10" t="s">
        <v>360</v>
      </c>
      <c r="D73" s="75">
        <v>10</v>
      </c>
      <c r="E73" s="75"/>
      <c r="F73" s="75">
        <v>15</v>
      </c>
      <c r="G73" s="75">
        <v>5</v>
      </c>
      <c r="H73" s="75">
        <f t="shared" si="4"/>
        <v>30</v>
      </c>
      <c r="I73" s="10"/>
      <c r="J73" s="10"/>
    </row>
    <row r="74" spans="1:10" ht="12.75">
      <c r="A74" s="81" t="s">
        <v>369</v>
      </c>
      <c r="B74" s="10">
        <v>340</v>
      </c>
      <c r="C74" s="10" t="s">
        <v>361</v>
      </c>
      <c r="D74" s="75"/>
      <c r="E74" s="75"/>
      <c r="F74" s="75"/>
      <c r="G74" s="75"/>
      <c r="H74" s="75">
        <f t="shared" si="4"/>
        <v>0</v>
      </c>
      <c r="I74" s="10"/>
      <c r="J74" s="10"/>
    </row>
    <row r="75" spans="1:10" ht="12.75">
      <c r="A75" s="81" t="s">
        <v>164</v>
      </c>
      <c r="B75" s="10">
        <v>340</v>
      </c>
      <c r="C75" s="10"/>
      <c r="D75" s="75"/>
      <c r="E75" s="75"/>
      <c r="F75" s="75"/>
      <c r="G75" s="75"/>
      <c r="H75" s="75">
        <f t="shared" si="4"/>
        <v>0</v>
      </c>
      <c r="I75" s="10"/>
      <c r="J75" s="10"/>
    </row>
    <row r="76" spans="1:10" ht="12.75">
      <c r="A76" s="81" t="s">
        <v>165</v>
      </c>
      <c r="B76" s="10">
        <v>340</v>
      </c>
      <c r="C76" s="10" t="s">
        <v>362</v>
      </c>
      <c r="D76" s="75">
        <v>34</v>
      </c>
      <c r="E76" s="75">
        <v>30</v>
      </c>
      <c r="F76" s="75">
        <v>44.5</v>
      </c>
      <c r="G76" s="75">
        <f>41.5</f>
        <v>41.5</v>
      </c>
      <c r="H76" s="75">
        <f t="shared" si="4"/>
        <v>150</v>
      </c>
      <c r="I76" s="10"/>
      <c r="J76" s="10"/>
    </row>
    <row r="77" spans="1:11" ht="12.75">
      <c r="A77" s="81" t="s">
        <v>167</v>
      </c>
      <c r="B77" s="10">
        <v>340</v>
      </c>
      <c r="C77" s="10" t="s">
        <v>363</v>
      </c>
      <c r="D77" s="75">
        <v>250.6</v>
      </c>
      <c r="E77" s="75">
        <v>250.4</v>
      </c>
      <c r="F77" s="75">
        <v>264.6</v>
      </c>
      <c r="G77" s="75">
        <v>200.55</v>
      </c>
      <c r="H77" s="75">
        <f t="shared" si="4"/>
        <v>966.1500000000001</v>
      </c>
      <c r="I77" s="10"/>
      <c r="J77" s="10"/>
      <c r="K77">
        <v>1795.2</v>
      </c>
    </row>
    <row r="78" spans="1:10" ht="12.75">
      <c r="A78" s="81" t="s">
        <v>426</v>
      </c>
      <c r="B78" s="10">
        <v>340</v>
      </c>
      <c r="C78" s="10" t="s">
        <v>428</v>
      </c>
      <c r="D78" s="75"/>
      <c r="E78" s="75"/>
      <c r="F78" s="75"/>
      <c r="G78" s="75"/>
      <c r="H78" s="75">
        <f t="shared" si="4"/>
        <v>0</v>
      </c>
      <c r="I78" s="10"/>
      <c r="J78" s="10"/>
    </row>
    <row r="79" spans="1:10" ht="12.75">
      <c r="A79" s="82" t="s">
        <v>394</v>
      </c>
      <c r="B79" s="10"/>
      <c r="C79" s="10"/>
      <c r="D79" s="75"/>
      <c r="E79" s="75"/>
      <c r="F79" s="75"/>
      <c r="G79" s="75"/>
      <c r="H79" s="75"/>
      <c r="I79" s="10"/>
      <c r="J79" s="10"/>
    </row>
    <row r="80" spans="1:10" ht="12.75">
      <c r="A80" s="58" t="s">
        <v>168</v>
      </c>
      <c r="B80" s="10"/>
      <c r="C80" s="10"/>
      <c r="D80" s="75"/>
      <c r="E80" s="75"/>
      <c r="F80" s="75"/>
      <c r="G80" s="75"/>
      <c r="H80" s="75">
        <f>SUM(D80:G80)</f>
        <v>0</v>
      </c>
      <c r="I80" s="10"/>
      <c r="J80" s="10"/>
    </row>
    <row r="81" spans="1:10" ht="12.75">
      <c r="A81" s="83" t="s">
        <v>169</v>
      </c>
      <c r="B81" s="83"/>
      <c r="C81" s="83"/>
      <c r="D81" s="1"/>
      <c r="E81" s="1"/>
      <c r="F81" s="1"/>
      <c r="G81" s="1"/>
      <c r="H81" s="1"/>
      <c r="I81" s="1"/>
      <c r="J81" s="1"/>
    </row>
    <row r="82" spans="1:10" ht="12.75">
      <c r="A82" s="84"/>
      <c r="B82" s="84"/>
      <c r="C82" s="84"/>
      <c r="D82" s="1"/>
      <c r="E82" s="1"/>
      <c r="F82" s="1"/>
      <c r="G82" s="1"/>
      <c r="H82" s="1"/>
      <c r="I82" s="1"/>
      <c r="J82" s="1"/>
    </row>
    <row r="83" spans="1:10" ht="12.75">
      <c r="A83" s="85" t="s">
        <v>434</v>
      </c>
      <c r="B83" s="85"/>
      <c r="C83" s="85"/>
      <c r="D83" s="85" t="s">
        <v>170</v>
      </c>
      <c r="E83" s="1"/>
      <c r="F83" s="1"/>
      <c r="G83" s="1"/>
      <c r="H83" s="1"/>
      <c r="I83" s="1"/>
      <c r="J83" s="1"/>
    </row>
    <row r="84" spans="1:10" ht="12.75">
      <c r="A84" s="86"/>
      <c r="B84" s="86"/>
      <c r="C84" s="86"/>
      <c r="D84" s="87">
        <v>0</v>
      </c>
      <c r="E84" s="1"/>
      <c r="F84" s="1"/>
      <c r="G84" s="1"/>
      <c r="H84" s="1"/>
      <c r="I84" s="1"/>
      <c r="J84" s="1"/>
    </row>
    <row r="85" spans="1:10" ht="38.25">
      <c r="A85" s="84" t="s">
        <v>171</v>
      </c>
      <c r="B85" s="84"/>
      <c r="C85" s="84"/>
      <c r="D85" s="1"/>
      <c r="E85" s="1"/>
      <c r="F85" s="1"/>
      <c r="G85" s="1"/>
      <c r="H85" s="1"/>
      <c r="I85" s="1"/>
      <c r="J85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0"/>
  <sheetViews>
    <sheetView zoomScalePageLayoutView="0" workbookViewId="0" topLeftCell="A1">
      <selection activeCell="D22" sqref="D22:J22"/>
    </sheetView>
  </sheetViews>
  <sheetFormatPr defaultColWidth="9.00390625" defaultRowHeight="12.75"/>
  <cols>
    <col min="1" max="1" width="33.625" style="0" customWidth="1"/>
    <col min="4" max="4" width="12.00390625" style="0" customWidth="1"/>
    <col min="5" max="5" width="14.125" style="0" customWidth="1"/>
    <col min="6" max="6" width="12.00390625" style="0" customWidth="1"/>
    <col min="7" max="7" width="12.25390625" style="0" customWidth="1"/>
    <col min="8" max="8" width="14.875" style="0" customWidth="1"/>
  </cols>
  <sheetData>
    <row r="1" spans="1:11" ht="12.75">
      <c r="A1" s="5"/>
      <c r="B1" s="5"/>
      <c r="C1" s="5"/>
      <c r="D1" s="1"/>
      <c r="E1" s="1"/>
      <c r="F1" s="1"/>
      <c r="G1" s="1"/>
      <c r="H1" s="1"/>
      <c r="I1" s="1"/>
      <c r="J1" s="1"/>
      <c r="K1" s="1"/>
    </row>
    <row r="2" spans="1:11" ht="12.7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1"/>
    </row>
    <row r="3" spans="1:11" ht="12.7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1"/>
    </row>
    <row r="4" spans="1:11" ht="12.75">
      <c r="A4" s="1"/>
      <c r="B4" s="1"/>
      <c r="C4" s="1"/>
      <c r="D4" s="7"/>
      <c r="E4" s="8" t="s">
        <v>397</v>
      </c>
      <c r="F4" s="1"/>
      <c r="G4" s="1"/>
      <c r="H4" s="1"/>
      <c r="I4" s="1"/>
      <c r="J4" s="1"/>
      <c r="K4" s="1"/>
    </row>
    <row r="5" spans="1:11" ht="12.75">
      <c r="A5" s="9" t="s">
        <v>364</v>
      </c>
      <c r="B5" s="9"/>
      <c r="C5" s="9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423</v>
      </c>
      <c r="B6" s="9"/>
      <c r="C6" s="9"/>
      <c r="D6" s="1"/>
      <c r="E6" s="1"/>
      <c r="F6" s="1"/>
      <c r="G6" s="1" t="s">
        <v>432</v>
      </c>
      <c r="H6" s="1"/>
      <c r="I6" s="1"/>
      <c r="J6" s="1"/>
      <c r="K6" s="1"/>
    </row>
    <row r="7" spans="1:11" ht="12.75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 t="s">
        <v>425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 t="s">
        <v>433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9" t="s">
        <v>3</v>
      </c>
      <c r="B11" s="9"/>
      <c r="C11" s="9"/>
      <c r="D11" s="1"/>
      <c r="E11" s="1"/>
      <c r="F11" s="1"/>
      <c r="G11" s="1"/>
      <c r="H11" s="1"/>
      <c r="I11" s="1"/>
      <c r="J11" s="1"/>
      <c r="K11" s="1"/>
    </row>
    <row r="12" spans="1:11" ht="12.75">
      <c r="A12" s="10" t="s">
        <v>4</v>
      </c>
      <c r="B12" s="10"/>
      <c r="C12" s="10"/>
      <c r="D12" s="94" t="str">
        <f>A3</f>
        <v>Муниципальное бюджетное общеобразовательное учреждение "Намская улусная гимназия имени Н.С. Охлопкова" Муниципального образования "Намский улус" Республики Саха (Якутия).</v>
      </c>
      <c r="E12" s="94"/>
      <c r="F12" s="94"/>
      <c r="G12" s="94"/>
      <c r="H12" s="94"/>
      <c r="I12" s="94"/>
      <c r="J12" s="94"/>
      <c r="K12" s="1"/>
    </row>
    <row r="13" spans="1:11" ht="12.75">
      <c r="A13" s="10" t="s">
        <v>5</v>
      </c>
      <c r="B13" s="10"/>
      <c r="C13" s="10"/>
      <c r="D13" s="94" t="s">
        <v>6</v>
      </c>
      <c r="E13" s="94"/>
      <c r="F13" s="94"/>
      <c r="G13" s="94"/>
      <c r="H13" s="94"/>
      <c r="I13" s="94"/>
      <c r="J13" s="94"/>
      <c r="K13" s="1"/>
    </row>
    <row r="14" spans="1:11" ht="12.75">
      <c r="A14" s="10" t="s">
        <v>7</v>
      </c>
      <c r="B14" s="10"/>
      <c r="C14" s="10"/>
      <c r="D14" s="95">
        <v>40872</v>
      </c>
      <c r="E14" s="94"/>
      <c r="F14" s="94"/>
      <c r="G14" s="94"/>
      <c r="H14" s="94"/>
      <c r="I14" s="94"/>
      <c r="J14" s="94"/>
      <c r="K14" s="1"/>
    </row>
    <row r="15" spans="1:11" ht="12.75">
      <c r="A15" s="10" t="s">
        <v>8</v>
      </c>
      <c r="B15" s="10"/>
      <c r="C15" s="10"/>
      <c r="D15" s="94" t="s">
        <v>284</v>
      </c>
      <c r="E15" s="94"/>
      <c r="F15" s="94"/>
      <c r="G15" s="94"/>
      <c r="H15" s="94"/>
      <c r="I15" s="94"/>
      <c r="J15" s="94"/>
      <c r="K15" s="1"/>
    </row>
    <row r="16" spans="1:11" ht="12.75">
      <c r="A16" s="10" t="s">
        <v>9</v>
      </c>
      <c r="B16" s="10"/>
      <c r="C16" s="10"/>
      <c r="D16" s="94" t="s">
        <v>6</v>
      </c>
      <c r="E16" s="94"/>
      <c r="F16" s="94"/>
      <c r="G16" s="94"/>
      <c r="H16" s="94"/>
      <c r="I16" s="94"/>
      <c r="J16" s="94"/>
      <c r="K16" s="1"/>
    </row>
    <row r="17" spans="1:11" ht="12.75">
      <c r="A17" s="10" t="s">
        <v>10</v>
      </c>
      <c r="B17" s="10"/>
      <c r="C17" s="10"/>
      <c r="D17" s="94">
        <v>84116241280</v>
      </c>
      <c r="E17" s="94"/>
      <c r="F17" s="94"/>
      <c r="G17" s="94"/>
      <c r="H17" s="94"/>
      <c r="I17" s="94"/>
      <c r="J17" s="94"/>
      <c r="K17" s="1"/>
    </row>
    <row r="18" spans="1:11" ht="12.75">
      <c r="A18" s="10" t="s">
        <v>11</v>
      </c>
      <c r="B18" s="10"/>
      <c r="C18" s="10"/>
      <c r="D18" s="94">
        <v>84116241280</v>
      </c>
      <c r="E18" s="94"/>
      <c r="F18" s="94"/>
      <c r="G18" s="94"/>
      <c r="H18" s="94"/>
      <c r="I18" s="94"/>
      <c r="J18" s="94"/>
      <c r="K18" s="1"/>
    </row>
    <row r="19" spans="1:11" ht="12.75">
      <c r="A19" s="10" t="s">
        <v>12</v>
      </c>
      <c r="B19" s="10"/>
      <c r="C19" s="10"/>
      <c r="D19" s="96" t="s">
        <v>13</v>
      </c>
      <c r="E19" s="96"/>
      <c r="F19" s="96"/>
      <c r="G19" s="96"/>
      <c r="H19" s="96"/>
      <c r="I19" s="96"/>
      <c r="J19" s="96"/>
      <c r="K19" s="1"/>
    </row>
    <row r="20" spans="1:11" ht="12.75">
      <c r="A20" s="10" t="s">
        <v>14</v>
      </c>
      <c r="B20" s="10"/>
      <c r="C20" s="10"/>
      <c r="D20" s="94" t="s">
        <v>15</v>
      </c>
      <c r="E20" s="94"/>
      <c r="F20" s="94"/>
      <c r="G20" s="94"/>
      <c r="H20" s="94"/>
      <c r="I20" s="94"/>
      <c r="J20" s="94"/>
      <c r="K20" s="1"/>
    </row>
    <row r="21" spans="1:11" ht="12.75">
      <c r="A21" s="10" t="s">
        <v>16</v>
      </c>
      <c r="B21" s="10"/>
      <c r="C21" s="10"/>
      <c r="D21" s="94" t="s">
        <v>17</v>
      </c>
      <c r="E21" s="94"/>
      <c r="F21" s="94"/>
      <c r="G21" s="94"/>
      <c r="H21" s="94"/>
      <c r="I21" s="94"/>
      <c r="J21" s="94"/>
      <c r="K21" s="1"/>
    </row>
    <row r="22" spans="1:11" ht="12.75">
      <c r="A22" s="10" t="s">
        <v>18</v>
      </c>
      <c r="B22" s="10"/>
      <c r="C22" s="10"/>
      <c r="D22" s="94" t="s">
        <v>19</v>
      </c>
      <c r="E22" s="94"/>
      <c r="F22" s="94"/>
      <c r="G22" s="94"/>
      <c r="H22" s="94"/>
      <c r="I22" s="94"/>
      <c r="J22" s="94"/>
      <c r="K22" s="1"/>
    </row>
    <row r="23" spans="1:11" ht="12.75">
      <c r="A23" s="10" t="s">
        <v>20</v>
      </c>
      <c r="B23" s="10"/>
      <c r="C23" s="10"/>
      <c r="D23" s="94" t="s">
        <v>21</v>
      </c>
      <c r="E23" s="94"/>
      <c r="F23" s="94"/>
      <c r="G23" s="94"/>
      <c r="H23" s="94"/>
      <c r="I23" s="94"/>
      <c r="J23" s="94"/>
      <c r="K23" s="1"/>
    </row>
    <row r="24" spans="1:11" ht="12.75">
      <c r="A24" s="10" t="s">
        <v>22</v>
      </c>
      <c r="B24" s="10"/>
      <c r="C24" s="10"/>
      <c r="D24" s="94" t="s">
        <v>23</v>
      </c>
      <c r="E24" s="94"/>
      <c r="F24" s="94"/>
      <c r="G24" s="94"/>
      <c r="H24" s="94"/>
      <c r="I24" s="94"/>
      <c r="J24" s="94"/>
      <c r="K24" s="1"/>
    </row>
    <row r="25" spans="1:11" ht="12.75">
      <c r="A25" s="10" t="s">
        <v>24</v>
      </c>
      <c r="B25" s="10"/>
      <c r="C25" s="10"/>
      <c r="D25" s="94">
        <v>23292092</v>
      </c>
      <c r="E25" s="94"/>
      <c r="F25" s="94"/>
      <c r="G25" s="94"/>
      <c r="H25" s="94"/>
      <c r="I25" s="94"/>
      <c r="J25" s="94"/>
      <c r="K25" s="1"/>
    </row>
    <row r="26" spans="1:11" ht="12.75">
      <c r="A26" s="10" t="s">
        <v>25</v>
      </c>
      <c r="B26" s="10"/>
      <c r="C26" s="10"/>
      <c r="D26" s="94">
        <v>14</v>
      </c>
      <c r="E26" s="94"/>
      <c r="F26" s="94"/>
      <c r="G26" s="94"/>
      <c r="H26" s="94"/>
      <c r="I26" s="94"/>
      <c r="J26" s="94"/>
      <c r="K26" s="1"/>
    </row>
    <row r="27" spans="1:11" ht="12.75">
      <c r="A27" s="10" t="s">
        <v>26</v>
      </c>
      <c r="B27" s="10"/>
      <c r="C27" s="10"/>
      <c r="D27" s="94">
        <v>98235825001</v>
      </c>
      <c r="E27" s="94"/>
      <c r="F27" s="94"/>
      <c r="G27" s="94"/>
      <c r="H27" s="94"/>
      <c r="I27" s="94"/>
      <c r="J27" s="94"/>
      <c r="K27" s="1"/>
    </row>
    <row r="28" spans="1:11" ht="25.5">
      <c r="A28" s="10" t="s">
        <v>27</v>
      </c>
      <c r="B28" s="10"/>
      <c r="C28" s="10"/>
      <c r="D28" s="94">
        <v>72</v>
      </c>
      <c r="E28" s="94"/>
      <c r="F28" s="94"/>
      <c r="G28" s="94"/>
      <c r="H28" s="94"/>
      <c r="I28" s="94"/>
      <c r="J28" s="94"/>
      <c r="K28" s="1"/>
    </row>
    <row r="29" spans="1:11" ht="12.75">
      <c r="A29" s="10" t="s">
        <v>28</v>
      </c>
      <c r="B29" s="10"/>
      <c r="C29" s="10"/>
      <c r="D29" s="94">
        <v>49007</v>
      </c>
      <c r="E29" s="94"/>
      <c r="F29" s="94"/>
      <c r="G29" s="94"/>
      <c r="H29" s="94"/>
      <c r="I29" s="94"/>
      <c r="J29" s="94"/>
      <c r="K29" s="1"/>
    </row>
    <row r="30" spans="1:11" ht="38.25">
      <c r="A30" s="10" t="s">
        <v>29</v>
      </c>
      <c r="B30" s="12"/>
      <c r="C30" s="12"/>
      <c r="D30" s="97" t="s">
        <v>430</v>
      </c>
      <c r="E30" s="98"/>
      <c r="F30" s="98"/>
      <c r="G30" s="98"/>
      <c r="H30" s="98"/>
      <c r="I30" s="98"/>
      <c r="J30" s="99"/>
      <c r="K30" s="1"/>
    </row>
    <row r="31" spans="1:11" ht="12.75">
      <c r="A31" s="10" t="s">
        <v>30</v>
      </c>
      <c r="B31" s="10"/>
      <c r="C31" s="10"/>
      <c r="D31" s="94"/>
      <c r="E31" s="94"/>
      <c r="F31" s="94"/>
      <c r="G31" s="94"/>
      <c r="H31" s="94"/>
      <c r="I31" s="94"/>
      <c r="J31" s="94"/>
      <c r="K31" s="1"/>
    </row>
    <row r="32" spans="1:11" ht="25.5">
      <c r="A32" s="10" t="s">
        <v>31</v>
      </c>
      <c r="B32" s="10"/>
      <c r="C32" s="10"/>
      <c r="D32" s="94"/>
      <c r="E32" s="94"/>
      <c r="F32" s="94"/>
      <c r="G32" s="94"/>
      <c r="H32" s="94"/>
      <c r="I32" s="94"/>
      <c r="J32" s="94"/>
      <c r="K32" s="1"/>
    </row>
    <row r="33" spans="1:11" ht="51">
      <c r="A33" s="10" t="s">
        <v>32</v>
      </c>
      <c r="B33" s="10"/>
      <c r="C33" s="10"/>
      <c r="D33" s="100">
        <v>2014</v>
      </c>
      <c r="E33" s="100"/>
      <c r="F33" s="100"/>
      <c r="G33" s="100"/>
      <c r="H33" s="100"/>
      <c r="I33" s="100"/>
      <c r="J33" s="100"/>
      <c r="K33" s="1"/>
    </row>
    <row r="34" spans="1:11" ht="76.5">
      <c r="A34" s="10" t="s">
        <v>33</v>
      </c>
      <c r="B34" s="10"/>
      <c r="C34" s="10"/>
      <c r="D34" s="100" t="s">
        <v>283</v>
      </c>
      <c r="E34" s="100"/>
      <c r="F34" s="100"/>
      <c r="G34" s="100"/>
      <c r="H34" s="100"/>
      <c r="I34" s="100"/>
      <c r="J34" s="100"/>
      <c r="K34" s="1"/>
    </row>
    <row r="35" spans="1:11" ht="12.75">
      <c r="A35" s="13"/>
      <c r="B35" s="13"/>
      <c r="C35" s="13"/>
      <c r="D35" s="1"/>
      <c r="E35" s="1"/>
      <c r="F35" s="1"/>
      <c r="G35" s="1"/>
      <c r="H35" s="1"/>
      <c r="I35" s="1"/>
      <c r="J35" s="1"/>
      <c r="K35" s="1"/>
    </row>
    <row r="36" spans="1:11" ht="12.75">
      <c r="A36" s="9" t="s">
        <v>290</v>
      </c>
      <c r="B36" s="9"/>
      <c r="C36" s="9"/>
      <c r="D36" s="1"/>
      <c r="E36" s="1"/>
      <c r="F36" s="1"/>
      <c r="G36" s="1"/>
      <c r="H36" s="1"/>
      <c r="I36" s="1"/>
      <c r="J36" s="1"/>
      <c r="K36" s="1"/>
    </row>
    <row r="37" spans="1:11" ht="12.75">
      <c r="A37" s="1" t="s">
        <v>383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01" t="s">
        <v>276</v>
      </c>
      <c r="B38" s="101"/>
      <c r="C38" s="101"/>
      <c r="D38" s="101"/>
      <c r="E38" s="101"/>
      <c r="F38" s="101"/>
      <c r="G38" s="101"/>
      <c r="H38" s="101"/>
      <c r="I38" s="1"/>
      <c r="J38" s="1"/>
      <c r="K38" s="1"/>
    </row>
    <row r="39" spans="1:11" ht="12.75">
      <c r="A39" s="102" t="s">
        <v>277</v>
      </c>
      <c r="B39" s="102"/>
      <c r="C39" s="102"/>
      <c r="D39" s="102"/>
      <c r="E39" s="102"/>
      <c r="F39" s="102"/>
      <c r="G39" s="102"/>
      <c r="H39" s="102"/>
      <c r="I39" s="1"/>
      <c r="J39" s="1"/>
      <c r="K39" s="1"/>
    </row>
    <row r="40" spans="1:11" ht="12.75">
      <c r="A40" s="103" t="s">
        <v>278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1:11" ht="12.75">
      <c r="A41" s="103" t="s">
        <v>279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"/>
    </row>
    <row r="42" spans="1:11" ht="12.75">
      <c r="A42" s="103" t="s">
        <v>280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"/>
    </row>
    <row r="43" spans="1:11" ht="12.75">
      <c r="A43" s="103" t="s">
        <v>281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"/>
    </row>
    <row r="44" spans="1:11" ht="12.75">
      <c r="A44" s="103" t="s">
        <v>282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 t="s">
        <v>384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03" t="s">
        <v>210</v>
      </c>
      <c r="B47" s="103"/>
      <c r="C47" s="103"/>
      <c r="D47" s="103"/>
      <c r="E47" s="103"/>
      <c r="F47" s="103"/>
      <c r="G47" s="103"/>
      <c r="H47" s="1"/>
      <c r="I47" s="1"/>
      <c r="J47" s="1"/>
      <c r="K47" s="1"/>
    </row>
    <row r="48" spans="1:11" ht="12.75">
      <c r="A48" s="1" t="s">
        <v>211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 t="s">
        <v>212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 t="s">
        <v>213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 t="s">
        <v>214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23.25" customHeight="1">
      <c r="A52" s="1" t="s">
        <v>215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 t="s">
        <v>200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 t="s">
        <v>201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 t="s">
        <v>216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 t="s">
        <v>219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04" t="s">
        <v>217</v>
      </c>
      <c r="B57" s="104"/>
      <c r="C57" s="104"/>
      <c r="D57" s="104"/>
      <c r="E57" s="104"/>
      <c r="F57" s="104"/>
      <c r="G57" s="104"/>
      <c r="H57" s="1"/>
      <c r="I57" s="1"/>
      <c r="J57" s="1"/>
      <c r="K57" s="1"/>
    </row>
    <row r="58" spans="1:11" ht="12.75">
      <c r="A58" s="1" t="s">
        <v>222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 t="s">
        <v>221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 t="s">
        <v>220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03" t="s">
        <v>218</v>
      </c>
      <c r="B61" s="103"/>
      <c r="C61" s="103"/>
      <c r="D61" s="103"/>
      <c r="E61" s="103"/>
      <c r="F61" s="103"/>
      <c r="G61" s="103"/>
      <c r="H61" s="103"/>
      <c r="I61" s="1"/>
      <c r="J61" s="1"/>
      <c r="K61" s="1"/>
    </row>
    <row r="62" spans="1:11" ht="12.75">
      <c r="A62" s="1" t="s">
        <v>207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03" t="s">
        <v>202</v>
      </c>
      <c r="B63" s="103"/>
      <c r="C63" s="103"/>
      <c r="D63" s="103"/>
      <c r="E63" s="103"/>
      <c r="F63" s="103"/>
      <c r="G63" s="103"/>
      <c r="H63" s="1"/>
      <c r="I63" s="1"/>
      <c r="J63" s="1"/>
      <c r="K63" s="1"/>
    </row>
    <row r="64" spans="1:11" ht="12.75">
      <c r="A64" s="1" t="s">
        <v>203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 t="s">
        <v>204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 t="s">
        <v>205</v>
      </c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 t="s">
        <v>206</v>
      </c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 t="s">
        <v>208</v>
      </c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 t="s">
        <v>209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05" t="s">
        <v>385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"/>
    </row>
    <row r="72" spans="1:11" ht="12.75">
      <c r="A72" s="106" t="s">
        <v>286</v>
      </c>
      <c r="B72" s="106"/>
      <c r="C72" s="106"/>
      <c r="D72" s="106"/>
      <c r="E72" s="106"/>
      <c r="F72" s="106"/>
      <c r="G72" s="106"/>
      <c r="H72" s="14"/>
      <c r="I72" s="14"/>
      <c r="J72" s="14"/>
      <c r="K72" s="1"/>
    </row>
    <row r="73" spans="1:11" ht="12.75">
      <c r="A73" s="106" t="s">
        <v>285</v>
      </c>
      <c r="B73" s="106"/>
      <c r="C73" s="106"/>
      <c r="D73" s="106"/>
      <c r="E73" s="106"/>
      <c r="F73" s="106"/>
      <c r="G73" s="106"/>
      <c r="H73" s="14"/>
      <c r="I73" s="14"/>
      <c r="J73" s="14"/>
      <c r="K73" s="1"/>
    </row>
    <row r="74" spans="1:11" ht="12.75">
      <c r="A74" s="107" t="s">
        <v>223</v>
      </c>
      <c r="B74" s="107"/>
      <c r="C74" s="107"/>
      <c r="D74" s="107"/>
      <c r="E74" s="107"/>
      <c r="F74" s="107"/>
      <c r="G74" s="15"/>
      <c r="H74" s="14"/>
      <c r="I74" s="14"/>
      <c r="J74" s="14"/>
      <c r="K74" s="1"/>
    </row>
    <row r="75" spans="1:11" ht="12.75">
      <c r="A75" s="107" t="s">
        <v>224</v>
      </c>
      <c r="B75" s="107"/>
      <c r="C75" s="107"/>
      <c r="D75" s="107"/>
      <c r="E75" s="107"/>
      <c r="F75" s="107"/>
      <c r="G75" s="15"/>
      <c r="H75" s="14"/>
      <c r="I75" s="14"/>
      <c r="J75" s="14"/>
      <c r="K75" s="1"/>
    </row>
    <row r="76" spans="1:11" ht="12.75">
      <c r="A76" s="107" t="s">
        <v>230</v>
      </c>
      <c r="B76" s="107"/>
      <c r="C76" s="107"/>
      <c r="D76" s="107"/>
      <c r="E76" s="107"/>
      <c r="F76" s="107"/>
      <c r="G76" s="15"/>
      <c r="H76" s="14"/>
      <c r="I76" s="14"/>
      <c r="J76" s="14"/>
      <c r="K76" s="1"/>
    </row>
    <row r="77" spans="1:11" ht="12.75">
      <c r="A77" s="107" t="s">
        <v>231</v>
      </c>
      <c r="B77" s="107"/>
      <c r="C77" s="107"/>
      <c r="D77" s="107"/>
      <c r="E77" s="107"/>
      <c r="F77" s="107"/>
      <c r="G77" s="15"/>
      <c r="H77" s="14"/>
      <c r="I77" s="14"/>
      <c r="J77" s="14"/>
      <c r="K77" s="1"/>
    </row>
    <row r="78" spans="1:11" ht="12.75">
      <c r="A78" s="106" t="s">
        <v>232</v>
      </c>
      <c r="B78" s="106"/>
      <c r="C78" s="106"/>
      <c r="D78" s="106"/>
      <c r="E78" s="106"/>
      <c r="F78" s="106"/>
      <c r="G78" s="15"/>
      <c r="H78" s="14"/>
      <c r="I78" s="14"/>
      <c r="J78" s="14"/>
      <c r="K78" s="1"/>
    </row>
    <row r="79" spans="1:11" ht="12.75">
      <c r="A79" s="107" t="s">
        <v>225</v>
      </c>
      <c r="B79" s="107"/>
      <c r="C79" s="107"/>
      <c r="D79" s="107"/>
      <c r="E79" s="107"/>
      <c r="F79" s="107"/>
      <c r="G79" s="15"/>
      <c r="H79" s="14"/>
      <c r="I79" s="14"/>
      <c r="J79" s="14"/>
      <c r="K79" s="1"/>
    </row>
    <row r="80" spans="1:11" ht="12.75">
      <c r="A80" s="107" t="s">
        <v>226</v>
      </c>
      <c r="B80" s="107"/>
      <c r="C80" s="107"/>
      <c r="D80" s="107"/>
      <c r="E80" s="107"/>
      <c r="F80" s="107"/>
      <c r="G80" s="15"/>
      <c r="H80" s="14"/>
      <c r="I80" s="14"/>
      <c r="J80" s="14"/>
      <c r="K80" s="1"/>
    </row>
    <row r="81" spans="1:11" ht="12.75">
      <c r="A81" s="107" t="s">
        <v>227</v>
      </c>
      <c r="B81" s="107"/>
      <c r="C81" s="107"/>
      <c r="D81" s="107"/>
      <c r="E81" s="107"/>
      <c r="F81" s="107"/>
      <c r="G81" s="15"/>
      <c r="H81" s="14"/>
      <c r="I81" s="14"/>
      <c r="J81" s="14"/>
      <c r="K81" s="1"/>
    </row>
    <row r="82" spans="1:11" ht="12.75">
      <c r="A82" s="107" t="s">
        <v>228</v>
      </c>
      <c r="B82" s="107"/>
      <c r="C82" s="107"/>
      <c r="D82" s="107"/>
      <c r="E82" s="107"/>
      <c r="F82" s="107"/>
      <c r="G82" s="15"/>
      <c r="H82" s="14"/>
      <c r="I82" s="14"/>
      <c r="J82" s="14"/>
      <c r="K82" s="1"/>
    </row>
    <row r="83" spans="1:11" ht="12.75">
      <c r="A83" s="107" t="s">
        <v>229</v>
      </c>
      <c r="B83" s="107"/>
      <c r="C83" s="107"/>
      <c r="D83" s="107"/>
      <c r="E83" s="107"/>
      <c r="F83" s="107"/>
      <c r="G83" s="15"/>
      <c r="H83" s="14"/>
      <c r="I83" s="14"/>
      <c r="J83" s="14"/>
      <c r="K83" s="1"/>
    </row>
    <row r="84" spans="1:11" ht="12.75">
      <c r="A84" s="108" t="s">
        <v>35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"/>
    </row>
    <row r="85" spans="1:11" ht="25.5">
      <c r="A85" s="17" t="s">
        <v>293</v>
      </c>
      <c r="B85" s="17"/>
      <c r="C85" s="17"/>
      <c r="D85" s="18" t="s">
        <v>36</v>
      </c>
      <c r="E85" s="1"/>
      <c r="F85" s="1"/>
      <c r="G85" s="1"/>
      <c r="H85" s="1"/>
      <c r="I85" s="1"/>
      <c r="J85" s="1"/>
      <c r="K85" s="1"/>
    </row>
    <row r="86" spans="1:11" ht="25.5">
      <c r="A86" s="16" t="s">
        <v>326</v>
      </c>
      <c r="B86" s="16"/>
      <c r="C86" s="16"/>
      <c r="D86" s="1" t="s">
        <v>37</v>
      </c>
      <c r="E86" s="1"/>
      <c r="F86" s="1"/>
      <c r="G86" s="1"/>
      <c r="H86" s="1"/>
      <c r="I86" s="1"/>
      <c r="J86" s="1"/>
      <c r="K86" s="1"/>
    </row>
    <row r="87" spans="1:11" ht="12.75">
      <c r="A87" s="16"/>
      <c r="B87" s="16"/>
      <c r="C87" s="16"/>
      <c r="D87" s="1" t="s">
        <v>38</v>
      </c>
      <c r="E87" s="1"/>
      <c r="F87" s="1"/>
      <c r="G87" s="1"/>
      <c r="H87" s="1"/>
      <c r="I87" s="1"/>
      <c r="J87" s="1"/>
      <c r="K87" s="1"/>
    </row>
    <row r="88" spans="1:11" ht="12.75">
      <c r="A88" s="16" t="s">
        <v>39</v>
      </c>
      <c r="B88" s="16"/>
      <c r="C88" s="16"/>
      <c r="D88" s="1" t="s">
        <v>40</v>
      </c>
      <c r="E88" s="1"/>
      <c r="F88" s="1"/>
      <c r="G88" s="1"/>
      <c r="H88" s="1"/>
      <c r="I88" s="1"/>
      <c r="J88" s="1"/>
      <c r="K88" s="1"/>
    </row>
    <row r="89" spans="1:11" ht="12.75">
      <c r="A89" s="16" t="s">
        <v>294</v>
      </c>
      <c r="B89" s="16"/>
      <c r="C89" s="16"/>
      <c r="D89" s="1" t="s">
        <v>41</v>
      </c>
      <c r="E89" s="1"/>
      <c r="F89" s="1"/>
      <c r="G89" s="1"/>
      <c r="H89" s="1"/>
      <c r="I89" s="1"/>
      <c r="J89" s="1"/>
      <c r="K89" s="1"/>
    </row>
    <row r="90" spans="1:11" ht="12.75">
      <c r="A90" s="16" t="s">
        <v>291</v>
      </c>
      <c r="B90" s="16"/>
      <c r="C90" s="16"/>
      <c r="D90" s="1" t="s">
        <v>233</v>
      </c>
      <c r="E90" s="1"/>
      <c r="F90" s="1"/>
      <c r="G90" s="1"/>
      <c r="H90" s="1"/>
      <c r="I90" s="1"/>
      <c r="J90" s="1"/>
      <c r="K90" s="1"/>
    </row>
    <row r="91" spans="1:11" ht="12.75">
      <c r="A91" s="109" t="s">
        <v>292</v>
      </c>
      <c r="B91" s="109"/>
      <c r="C91" s="109"/>
      <c r="D91" s="109"/>
      <c r="E91" s="109"/>
      <c r="F91" s="109"/>
      <c r="G91" s="1"/>
      <c r="H91" s="1"/>
      <c r="I91" s="1"/>
      <c r="J91" s="1"/>
      <c r="K91" s="1"/>
    </row>
    <row r="92" spans="1:11" ht="38.25">
      <c r="A92" s="19" t="s">
        <v>42</v>
      </c>
      <c r="B92" s="110">
        <v>28062.7</v>
      </c>
      <c r="C92" s="111"/>
      <c r="D92" s="112"/>
      <c r="E92" s="1"/>
      <c r="F92" s="1"/>
      <c r="G92" s="1"/>
      <c r="H92" s="1"/>
      <c r="I92" s="1"/>
      <c r="J92" s="1"/>
      <c r="K92" s="1"/>
    </row>
    <row r="93" spans="1:11" ht="51">
      <c r="A93" s="19" t="s">
        <v>43</v>
      </c>
      <c r="B93" s="110">
        <v>44979.4</v>
      </c>
      <c r="C93" s="111"/>
      <c r="D93" s="112"/>
      <c r="E93" s="1"/>
      <c r="F93" s="1"/>
      <c r="G93" s="1"/>
      <c r="H93" s="1"/>
      <c r="I93" s="1"/>
      <c r="J93" s="1"/>
      <c r="K93" s="1"/>
    </row>
    <row r="94" spans="1:11" ht="51">
      <c r="A94" s="19" t="s">
        <v>44</v>
      </c>
      <c r="B94" s="113"/>
      <c r="C94" s="114"/>
      <c r="D94" s="115"/>
      <c r="E94" s="1"/>
      <c r="F94" s="1"/>
      <c r="G94" s="1"/>
      <c r="H94" s="1"/>
      <c r="I94" s="1"/>
      <c r="J94" s="1"/>
      <c r="K94" s="1"/>
    </row>
    <row r="95" spans="1:11" ht="51">
      <c r="A95" s="19" t="s">
        <v>45</v>
      </c>
      <c r="B95" s="113"/>
      <c r="C95" s="114"/>
      <c r="D95" s="115"/>
      <c r="E95" s="1"/>
      <c r="F95" s="1"/>
      <c r="G95" s="1"/>
      <c r="H95" s="1"/>
      <c r="I95" s="1"/>
      <c r="J95" s="1"/>
      <c r="K95" s="1"/>
    </row>
    <row r="96" spans="1:11" ht="38.25">
      <c r="A96" s="19" t="s">
        <v>46</v>
      </c>
      <c r="B96" s="110">
        <v>16916.7</v>
      </c>
      <c r="C96" s="111"/>
      <c r="D96" s="112"/>
      <c r="E96" s="1"/>
      <c r="F96" s="1"/>
      <c r="G96" s="1"/>
      <c r="H96" s="1"/>
      <c r="I96" s="1"/>
      <c r="J96" s="1"/>
      <c r="K96" s="1"/>
    </row>
    <row r="97" spans="1:11" ht="25.5">
      <c r="A97" s="19" t="s">
        <v>47</v>
      </c>
      <c r="B97" s="110">
        <v>10182</v>
      </c>
      <c r="C97" s="111"/>
      <c r="D97" s="112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8" t="s">
        <v>401</v>
      </c>
      <c r="B99" s="8"/>
      <c r="C99" s="8"/>
      <c r="D99" s="1"/>
      <c r="E99" s="1"/>
      <c r="F99" s="1"/>
      <c r="G99" s="1"/>
      <c r="H99" s="1"/>
      <c r="I99" s="1"/>
      <c r="J99" s="1"/>
      <c r="K99" s="1"/>
    </row>
    <row r="100" spans="1:11" ht="12.75">
      <c r="A100" s="20"/>
      <c r="B100" s="20"/>
      <c r="C100" s="20"/>
      <c r="D100" s="1"/>
      <c r="E100" s="1"/>
      <c r="F100" s="21" t="s">
        <v>386</v>
      </c>
      <c r="G100" s="1"/>
      <c r="H100" s="1"/>
      <c r="I100" s="1"/>
      <c r="J100" s="1"/>
      <c r="K100" s="1"/>
    </row>
    <row r="101" spans="1:11" ht="38.25">
      <c r="A101" s="23" t="s">
        <v>49</v>
      </c>
      <c r="B101" s="23" t="s">
        <v>50</v>
      </c>
      <c r="C101" s="23" t="s">
        <v>51</v>
      </c>
      <c r="D101" s="23" t="s">
        <v>52</v>
      </c>
      <c r="E101" s="24"/>
      <c r="F101" s="25"/>
      <c r="G101" s="1"/>
      <c r="H101" s="1"/>
      <c r="I101" s="1"/>
      <c r="J101" s="1"/>
      <c r="K101" s="1"/>
    </row>
    <row r="102" spans="1:11" ht="12.75">
      <c r="A102" s="23">
        <v>2</v>
      </c>
      <c r="B102" s="23">
        <v>3</v>
      </c>
      <c r="C102" s="23">
        <v>4</v>
      </c>
      <c r="D102" s="23">
        <v>5</v>
      </c>
      <c r="E102" s="24"/>
      <c r="F102" s="25"/>
      <c r="G102" s="1"/>
      <c r="H102" s="1"/>
      <c r="I102" s="1"/>
      <c r="J102" s="1"/>
      <c r="K102" s="1"/>
    </row>
    <row r="103" spans="1:11" ht="38.25">
      <c r="A103" s="22" t="s">
        <v>53</v>
      </c>
      <c r="B103" s="22" t="s">
        <v>54</v>
      </c>
      <c r="C103" s="22">
        <v>41656.1</v>
      </c>
      <c r="D103" s="22">
        <v>44979.4</v>
      </c>
      <c r="E103" s="26"/>
      <c r="F103" s="27"/>
      <c r="G103" s="1"/>
      <c r="H103" s="1"/>
      <c r="I103" s="1"/>
      <c r="J103" s="1"/>
      <c r="K103" s="1"/>
    </row>
    <row r="104" spans="1:11" ht="12.75">
      <c r="A104" s="22" t="s">
        <v>55</v>
      </c>
      <c r="B104" s="22"/>
      <c r="C104" s="22"/>
      <c r="D104" s="22"/>
      <c r="E104" s="26"/>
      <c r="F104" s="27"/>
      <c r="G104" s="1"/>
      <c r="H104" s="1"/>
      <c r="I104" s="1"/>
      <c r="J104" s="1"/>
      <c r="K104" s="1"/>
    </row>
    <row r="105" spans="1:11" ht="25.5">
      <c r="A105" s="22" t="s">
        <v>56</v>
      </c>
      <c r="B105" s="22" t="s">
        <v>54</v>
      </c>
      <c r="C105" s="22">
        <v>28062.7</v>
      </c>
      <c r="D105" s="22">
        <v>28062.7</v>
      </c>
      <c r="E105" s="26"/>
      <c r="F105" s="27"/>
      <c r="G105" s="1"/>
      <c r="H105" s="1"/>
      <c r="I105" s="1"/>
      <c r="J105" s="1"/>
      <c r="K105" s="1"/>
    </row>
    <row r="106" spans="1:11" ht="25.5">
      <c r="A106" s="22" t="s">
        <v>57</v>
      </c>
      <c r="B106" s="22" t="s">
        <v>54</v>
      </c>
      <c r="C106" s="22">
        <v>7456.5</v>
      </c>
      <c r="D106" s="22">
        <v>10182</v>
      </c>
      <c r="E106" s="26"/>
      <c r="F106" s="27"/>
      <c r="G106" s="1"/>
      <c r="H106" s="1"/>
      <c r="I106" s="1"/>
      <c r="J106" s="1"/>
      <c r="K106" s="1"/>
    </row>
    <row r="107" spans="1:11" ht="38.25">
      <c r="A107" s="22" t="s">
        <v>58</v>
      </c>
      <c r="B107" s="22" t="s">
        <v>54</v>
      </c>
      <c r="C107" s="22">
        <v>19649.5</v>
      </c>
      <c r="D107" s="22">
        <v>19734.4</v>
      </c>
      <c r="E107" s="26"/>
      <c r="F107" s="27"/>
      <c r="G107" s="1"/>
      <c r="H107" s="1"/>
      <c r="I107" s="1"/>
      <c r="J107" s="1"/>
      <c r="K107" s="1"/>
    </row>
    <row r="108" spans="1:11" ht="12.75">
      <c r="A108" s="22" t="s">
        <v>55</v>
      </c>
      <c r="B108" s="22"/>
      <c r="C108" s="22"/>
      <c r="D108" s="22"/>
      <c r="E108" s="26"/>
      <c r="F108" s="27"/>
      <c r="G108" s="1"/>
      <c r="H108" s="1"/>
      <c r="I108" s="1"/>
      <c r="J108" s="1"/>
      <c r="K108" s="1"/>
    </row>
    <row r="109" spans="1:11" ht="25.5">
      <c r="A109" s="22" t="s">
        <v>59</v>
      </c>
      <c r="B109" s="22" t="s">
        <v>54</v>
      </c>
      <c r="C109" s="22">
        <v>17800.8</v>
      </c>
      <c r="D109" s="22">
        <v>16364.3</v>
      </c>
      <c r="E109" s="26"/>
      <c r="F109" s="27"/>
      <c r="G109" s="1"/>
      <c r="H109" s="1"/>
      <c r="I109" s="1"/>
      <c r="J109" s="1"/>
      <c r="K109" s="1"/>
    </row>
    <row r="110" spans="1:11" ht="25.5">
      <c r="A110" s="22" t="s">
        <v>60</v>
      </c>
      <c r="B110" s="22" t="s">
        <v>54</v>
      </c>
      <c r="C110" s="22">
        <v>1651.7</v>
      </c>
      <c r="D110" s="22">
        <v>23821.8</v>
      </c>
      <c r="E110" s="26"/>
      <c r="F110" s="27"/>
      <c r="G110" s="1"/>
      <c r="H110" s="1"/>
      <c r="I110" s="1"/>
      <c r="J110" s="1"/>
      <c r="K110" s="1"/>
    </row>
    <row r="111" spans="1:11" ht="38.25">
      <c r="A111" s="22" t="s">
        <v>61</v>
      </c>
      <c r="B111" s="22" t="s">
        <v>62</v>
      </c>
      <c r="C111" s="22">
        <v>6</v>
      </c>
      <c r="D111" s="22">
        <v>6</v>
      </c>
      <c r="E111" s="26"/>
      <c r="F111" s="27"/>
      <c r="G111" s="1"/>
      <c r="H111" s="1"/>
      <c r="I111" s="1"/>
      <c r="J111" s="1"/>
      <c r="K111" s="1"/>
    </row>
    <row r="112" spans="1:11" ht="12.75">
      <c r="A112" s="22" t="s">
        <v>55</v>
      </c>
      <c r="B112" s="22"/>
      <c r="C112" s="22"/>
      <c r="D112" s="22"/>
      <c r="E112" s="26"/>
      <c r="F112" s="27"/>
      <c r="G112" s="1"/>
      <c r="H112" s="1"/>
      <c r="I112" s="1"/>
      <c r="J112" s="1"/>
      <c r="K112" s="1"/>
    </row>
    <row r="113" spans="1:11" ht="12.75">
      <c r="A113" s="22" t="s">
        <v>63</v>
      </c>
      <c r="B113" s="22" t="s">
        <v>62</v>
      </c>
      <c r="C113" s="22">
        <v>2</v>
      </c>
      <c r="D113" s="22">
        <v>2</v>
      </c>
      <c r="E113" s="26"/>
      <c r="F113" s="27"/>
      <c r="G113" s="1"/>
      <c r="H113" s="1"/>
      <c r="I113" s="1"/>
      <c r="J113" s="1"/>
      <c r="K113" s="1"/>
    </row>
    <row r="114" spans="1:11" ht="12.75">
      <c r="A114" s="22" t="s">
        <v>64</v>
      </c>
      <c r="B114" s="22" t="s">
        <v>62</v>
      </c>
      <c r="C114" s="22">
        <v>4</v>
      </c>
      <c r="D114" s="22">
        <v>4</v>
      </c>
      <c r="E114" s="26"/>
      <c r="F114" s="27"/>
      <c r="G114" s="1"/>
      <c r="H114" s="1"/>
      <c r="I114" s="1"/>
      <c r="J114" s="1"/>
      <c r="K114" s="1"/>
    </row>
    <row r="115" spans="1:11" ht="12.75">
      <c r="A115" s="22" t="s">
        <v>65</v>
      </c>
      <c r="B115" s="22" t="s">
        <v>62</v>
      </c>
      <c r="C115" s="22"/>
      <c r="D115" s="22"/>
      <c r="E115" s="26"/>
      <c r="F115" s="27"/>
      <c r="G115" s="1"/>
      <c r="H115" s="1"/>
      <c r="I115" s="1"/>
      <c r="J115" s="1"/>
      <c r="K115" s="1"/>
    </row>
    <row r="116" spans="1:11" ht="38.25">
      <c r="A116" s="22" t="s">
        <v>66</v>
      </c>
      <c r="B116" s="22" t="s">
        <v>67</v>
      </c>
      <c r="C116" s="22">
        <v>3392.2</v>
      </c>
      <c r="D116" s="22">
        <v>3392.2</v>
      </c>
      <c r="E116" s="26"/>
      <c r="F116" s="27"/>
      <c r="G116" s="1"/>
      <c r="H116" s="1"/>
      <c r="I116" s="1"/>
      <c r="J116" s="1"/>
      <c r="K116" s="1"/>
    </row>
    <row r="117" spans="1:11" ht="12.75">
      <c r="A117" s="22" t="s">
        <v>55</v>
      </c>
      <c r="B117" s="22"/>
      <c r="C117" s="22"/>
      <c r="D117" s="22"/>
      <c r="E117" s="26"/>
      <c r="F117" s="27"/>
      <c r="G117" s="1"/>
      <c r="H117" s="1"/>
      <c r="I117" s="1"/>
      <c r="J117" s="1"/>
      <c r="K117" s="1"/>
    </row>
    <row r="118" spans="1:11" ht="38.25">
      <c r="A118" s="22" t="s">
        <v>68</v>
      </c>
      <c r="B118" s="22" t="s">
        <v>67</v>
      </c>
      <c r="C118" s="22"/>
      <c r="D118" s="22"/>
      <c r="E118" s="26"/>
      <c r="F118" s="27"/>
      <c r="G118" s="1"/>
      <c r="H118" s="1"/>
      <c r="I118" s="1"/>
      <c r="J118" s="1"/>
      <c r="K118" s="1"/>
    </row>
    <row r="119" spans="1:11" ht="51">
      <c r="A119" s="22" t="s">
        <v>69</v>
      </c>
      <c r="B119" s="22" t="s">
        <v>67</v>
      </c>
      <c r="C119" s="22">
        <v>3392.2</v>
      </c>
      <c r="D119" s="22">
        <v>3392.2</v>
      </c>
      <c r="E119" s="26"/>
      <c r="F119" s="27"/>
      <c r="G119" s="1"/>
      <c r="H119" s="1"/>
      <c r="I119" s="1"/>
      <c r="J119" s="1"/>
      <c r="K119" s="1"/>
    </row>
    <row r="120" spans="1:11" ht="12.75">
      <c r="A120" s="28" t="s">
        <v>70</v>
      </c>
      <c r="B120" s="22" t="s">
        <v>54</v>
      </c>
      <c r="C120" s="22"/>
      <c r="D120" s="22"/>
      <c r="E120" s="26"/>
      <c r="F120" s="27"/>
      <c r="G120" s="1"/>
      <c r="H120" s="1"/>
      <c r="I120" s="1"/>
      <c r="J120" s="1"/>
      <c r="K120" s="1"/>
    </row>
    <row r="121" spans="1:11" ht="12.75">
      <c r="A121" s="28" t="s">
        <v>71</v>
      </c>
      <c r="B121" s="22"/>
      <c r="C121" s="22"/>
      <c r="D121" s="29"/>
      <c r="E121" s="26"/>
      <c r="F121" s="27"/>
      <c r="G121" s="1"/>
      <c r="H121" s="1"/>
      <c r="I121" s="1"/>
      <c r="J121" s="1"/>
      <c r="K121" s="1"/>
    </row>
    <row r="122" spans="1:11" ht="12.75">
      <c r="A122" s="28" t="s">
        <v>72</v>
      </c>
      <c r="B122" s="22" t="s">
        <v>54</v>
      </c>
      <c r="C122" s="26"/>
      <c r="D122" s="26"/>
      <c r="E122" s="26"/>
      <c r="F122" s="90"/>
      <c r="G122" s="1"/>
      <c r="H122" s="1"/>
      <c r="I122" s="1"/>
      <c r="J122" s="1"/>
      <c r="K122" s="1"/>
    </row>
    <row r="123" spans="1:11" ht="12.75">
      <c r="A123" s="28" t="s">
        <v>73</v>
      </c>
      <c r="B123" s="22"/>
      <c r="C123" s="26"/>
      <c r="D123" s="26"/>
      <c r="E123" s="26"/>
      <c r="F123" s="90"/>
      <c r="G123" s="1"/>
      <c r="H123" s="1"/>
      <c r="I123" s="1"/>
      <c r="J123" s="1"/>
      <c r="K123" s="1"/>
    </row>
    <row r="124" spans="1:11" ht="12.75">
      <c r="A124" s="28" t="s">
        <v>74</v>
      </c>
      <c r="B124" s="22" t="s">
        <v>54</v>
      </c>
      <c r="C124" s="26">
        <v>1006.4</v>
      </c>
      <c r="D124" s="26"/>
      <c r="E124" s="26"/>
      <c r="F124" s="90"/>
      <c r="G124" s="1"/>
      <c r="H124" s="1"/>
      <c r="I124" s="1"/>
      <c r="J124" s="1"/>
      <c r="K124" s="1"/>
    </row>
    <row r="125" spans="1:11" ht="12.75">
      <c r="A125" s="28" t="s">
        <v>75</v>
      </c>
      <c r="B125" s="30"/>
      <c r="C125" s="26"/>
      <c r="D125" s="26"/>
      <c r="E125" s="26"/>
      <c r="F125" s="90"/>
      <c r="G125" s="1"/>
      <c r="H125" s="1"/>
      <c r="I125" s="1"/>
      <c r="J125" s="1"/>
      <c r="K125" s="1"/>
    </row>
    <row r="126" spans="1:11" ht="12.75">
      <c r="A126" s="28" t="s">
        <v>76</v>
      </c>
      <c r="B126" s="22" t="s">
        <v>54</v>
      </c>
      <c r="C126" s="22">
        <v>355</v>
      </c>
      <c r="D126" s="31"/>
      <c r="E126" s="26"/>
      <c r="F126" s="27"/>
      <c r="G126" s="1"/>
      <c r="H126" s="1"/>
      <c r="I126" s="1"/>
      <c r="J126" s="1"/>
      <c r="K126" s="1"/>
    </row>
    <row r="127" spans="1:11" ht="12.75">
      <c r="A127" s="28" t="s">
        <v>71</v>
      </c>
      <c r="B127" s="22"/>
      <c r="C127" s="22"/>
      <c r="D127" s="22"/>
      <c r="E127" s="26"/>
      <c r="F127" s="27"/>
      <c r="G127" s="1"/>
      <c r="H127" s="1"/>
      <c r="I127" s="1"/>
      <c r="J127" s="1"/>
      <c r="K127" s="1"/>
    </row>
    <row r="128" spans="1:11" ht="25.5">
      <c r="A128" s="32" t="s">
        <v>77</v>
      </c>
      <c r="B128" s="22" t="s">
        <v>54</v>
      </c>
      <c r="C128" s="22"/>
      <c r="D128" s="22"/>
      <c r="E128" s="26"/>
      <c r="F128" s="27"/>
      <c r="G128" s="1"/>
      <c r="H128" s="1"/>
      <c r="I128" s="1"/>
      <c r="J128" s="1"/>
      <c r="K128" s="1"/>
    </row>
    <row r="129" spans="1:11" ht="12.75">
      <c r="A129" s="22"/>
      <c r="B129" s="22"/>
      <c r="C129" s="22"/>
      <c r="D129" s="22"/>
      <c r="E129" s="26"/>
      <c r="F129" s="27"/>
      <c r="G129" s="1"/>
      <c r="H129" s="1"/>
      <c r="I129" s="1"/>
      <c r="J129" s="1"/>
      <c r="K129" s="1"/>
    </row>
    <row r="130" spans="1:11" ht="12.75">
      <c r="A130" s="16"/>
      <c r="B130" s="16"/>
      <c r="C130" s="16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33" t="s">
        <v>387</v>
      </c>
      <c r="B131" s="33"/>
      <c r="C131" s="33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34" t="s">
        <v>388</v>
      </c>
      <c r="B132" s="34"/>
      <c r="C132" s="34"/>
      <c r="D132" s="1" t="s">
        <v>79</v>
      </c>
      <c r="E132" s="1"/>
      <c r="F132" s="1"/>
      <c r="G132" s="1"/>
      <c r="H132" s="1"/>
      <c r="I132" s="1"/>
      <c r="J132" s="1"/>
      <c r="K132" s="1"/>
    </row>
    <row r="133" spans="1:11" ht="12.75">
      <c r="A133" s="116" t="s">
        <v>389</v>
      </c>
      <c r="B133" s="116"/>
      <c r="C133" s="35"/>
      <c r="D133" s="36" t="s">
        <v>15</v>
      </c>
      <c r="E133" s="1"/>
      <c r="F133" s="1"/>
      <c r="G133" s="1"/>
      <c r="H133" s="1"/>
      <c r="I133" s="1"/>
      <c r="J133" s="1"/>
      <c r="K133" s="1"/>
    </row>
    <row r="134" spans="1:11" ht="12.75">
      <c r="A134" s="116" t="s">
        <v>199</v>
      </c>
      <c r="B134" s="116"/>
      <c r="C134" s="35"/>
      <c r="D134" s="91" t="s">
        <v>324</v>
      </c>
      <c r="E134" s="91"/>
      <c r="F134" s="91"/>
      <c r="G134" s="91"/>
      <c r="H134" s="1"/>
      <c r="I134" s="1"/>
      <c r="J134" s="1"/>
      <c r="K134" s="1"/>
    </row>
    <row r="135" spans="1:11" ht="42" customHeight="1">
      <c r="A135" s="34"/>
      <c r="B135" s="34"/>
      <c r="C135" s="34"/>
      <c r="D135" s="91"/>
      <c r="E135" s="91"/>
      <c r="F135" s="91"/>
      <c r="G135" s="91"/>
      <c r="H135" s="1"/>
      <c r="I135" s="1"/>
      <c r="J135" s="1"/>
      <c r="K135" s="1"/>
    </row>
    <row r="136" spans="1:11" ht="12.75">
      <c r="A136" s="117" t="s">
        <v>234</v>
      </c>
      <c r="B136" s="117"/>
      <c r="C136" s="37"/>
      <c r="D136" s="91"/>
      <c r="E136" s="91"/>
      <c r="F136" s="91"/>
      <c r="G136" s="91"/>
      <c r="H136" s="1"/>
      <c r="I136" s="1"/>
      <c r="J136" s="1"/>
      <c r="K136" s="1"/>
    </row>
    <row r="137" spans="1:11" ht="12.75">
      <c r="A137" s="117"/>
      <c r="B137" s="117"/>
      <c r="C137" s="37"/>
      <c r="D137" s="91" t="s">
        <v>238</v>
      </c>
      <c r="E137" s="91"/>
      <c r="F137" s="91"/>
      <c r="G137" s="91"/>
      <c r="H137" s="1"/>
      <c r="I137" s="1"/>
      <c r="J137" s="1"/>
      <c r="K137" s="1"/>
    </row>
    <row r="138" spans="1:11" ht="12.75">
      <c r="A138" s="35"/>
      <c r="B138" s="35"/>
      <c r="C138" s="35"/>
      <c r="D138" s="91" t="s">
        <v>235</v>
      </c>
      <c r="E138" s="91"/>
      <c r="F138" s="91"/>
      <c r="G138" s="91"/>
      <c r="H138" s="1"/>
      <c r="I138" s="1"/>
      <c r="J138" s="1"/>
      <c r="K138" s="1"/>
    </row>
    <row r="139" spans="1:11" ht="12.75">
      <c r="A139" s="35"/>
      <c r="B139" s="35"/>
      <c r="C139" s="35"/>
      <c r="D139" s="91" t="s">
        <v>413</v>
      </c>
      <c r="E139" s="91"/>
      <c r="F139" s="91"/>
      <c r="G139" s="91"/>
      <c r="H139" s="1"/>
      <c r="I139" s="1"/>
      <c r="J139" s="1"/>
      <c r="K139" s="1"/>
    </row>
    <row r="140" spans="1:11" ht="12.75">
      <c r="A140" s="35"/>
      <c r="B140" s="35"/>
      <c r="C140" s="35"/>
      <c r="D140" s="91" t="s">
        <v>236</v>
      </c>
      <c r="E140" s="91"/>
      <c r="F140" s="91"/>
      <c r="G140" s="91"/>
      <c r="H140" s="1"/>
      <c r="I140" s="1"/>
      <c r="J140" s="1"/>
      <c r="K140" s="1"/>
    </row>
    <row r="141" spans="1:11" ht="12.75">
      <c r="A141" s="35"/>
      <c r="B141" s="35"/>
      <c r="C141" s="35"/>
      <c r="D141" s="91" t="s">
        <v>237</v>
      </c>
      <c r="E141" s="91"/>
      <c r="F141" s="91"/>
      <c r="G141" s="91"/>
      <c r="H141" s="1"/>
      <c r="I141" s="1"/>
      <c r="J141" s="1"/>
      <c r="K141" s="1"/>
    </row>
    <row r="142" spans="1:11" ht="12.75">
      <c r="A142" s="35"/>
      <c r="B142" s="35"/>
      <c r="C142" s="35"/>
      <c r="D142" s="91" t="s">
        <v>176</v>
      </c>
      <c r="E142" s="91"/>
      <c r="F142" s="91"/>
      <c r="G142" s="91"/>
      <c r="H142" s="1"/>
      <c r="I142" s="1"/>
      <c r="J142" s="1"/>
      <c r="K142" s="1"/>
    </row>
    <row r="143" spans="1:11" ht="12.75">
      <c r="A143" s="35"/>
      <c r="B143" s="35"/>
      <c r="C143" s="35"/>
      <c r="D143" s="91" t="s">
        <v>177</v>
      </c>
      <c r="E143" s="91"/>
      <c r="F143" s="91"/>
      <c r="G143" s="91"/>
      <c r="H143" s="1"/>
      <c r="I143" s="1"/>
      <c r="J143" s="1"/>
      <c r="K143" s="1"/>
    </row>
    <row r="144" spans="1:11" ht="12.75">
      <c r="A144" s="35"/>
      <c r="B144" s="35"/>
      <c r="C144" s="35"/>
      <c r="D144" s="91" t="s">
        <v>178</v>
      </c>
      <c r="E144" s="91"/>
      <c r="F144" s="91"/>
      <c r="G144" s="91"/>
      <c r="H144" s="1"/>
      <c r="I144" s="1"/>
      <c r="J144" s="1"/>
      <c r="K144" s="1"/>
    </row>
    <row r="145" spans="1:11" ht="12.75">
      <c r="A145" s="35"/>
      <c r="B145" s="35"/>
      <c r="C145" s="35"/>
      <c r="D145" s="91" t="s">
        <v>179</v>
      </c>
      <c r="E145" s="91"/>
      <c r="F145" s="91"/>
      <c r="G145" s="91"/>
      <c r="H145" s="1"/>
      <c r="I145" s="1"/>
      <c r="J145" s="1"/>
      <c r="K145" s="1"/>
    </row>
    <row r="146" spans="1:11" ht="12.75">
      <c r="A146" s="35"/>
      <c r="B146" s="35"/>
      <c r="C146" s="35"/>
      <c r="D146" s="91" t="s">
        <v>180</v>
      </c>
      <c r="E146" s="91"/>
      <c r="F146" s="91"/>
      <c r="G146" s="91"/>
      <c r="H146" s="1"/>
      <c r="I146" s="1"/>
      <c r="J146" s="1"/>
      <c r="K146" s="1"/>
    </row>
    <row r="147" spans="1:11" ht="12.75">
      <c r="A147" s="35"/>
      <c r="B147" s="35"/>
      <c r="C147" s="35"/>
      <c r="D147" s="91" t="s">
        <v>181</v>
      </c>
      <c r="E147" s="91"/>
      <c r="F147" s="91"/>
      <c r="G147" s="91"/>
      <c r="H147" s="1"/>
      <c r="I147" s="1"/>
      <c r="J147" s="1"/>
      <c r="K147" s="1"/>
    </row>
    <row r="148" spans="1:11" ht="12.75">
      <c r="A148" s="35"/>
      <c r="B148" s="35"/>
      <c r="C148" s="35"/>
      <c r="D148" s="91" t="s">
        <v>414</v>
      </c>
      <c r="E148" s="91"/>
      <c r="F148" s="91"/>
      <c r="G148" s="91"/>
      <c r="H148" s="1"/>
      <c r="I148" s="1"/>
      <c r="J148" s="1"/>
      <c r="K148" s="1"/>
    </row>
    <row r="149" spans="1:11" ht="12.75">
      <c r="A149" s="35"/>
      <c r="B149" s="35"/>
      <c r="C149" s="35"/>
      <c r="D149" s="91" t="s">
        <v>182</v>
      </c>
      <c r="E149" s="91"/>
      <c r="F149" s="91"/>
      <c r="G149" s="91"/>
      <c r="H149" s="1"/>
      <c r="I149" s="1"/>
      <c r="J149" s="1"/>
      <c r="K149" s="1"/>
    </row>
    <row r="150" spans="1:11" ht="12.75">
      <c r="A150" s="35"/>
      <c r="B150" s="35"/>
      <c r="C150" s="35"/>
      <c r="D150" s="91" t="s">
        <v>183</v>
      </c>
      <c r="E150" s="91"/>
      <c r="F150" s="91"/>
      <c r="G150" s="91"/>
      <c r="H150" s="1"/>
      <c r="I150" s="1"/>
      <c r="J150" s="1"/>
      <c r="K150" s="1"/>
    </row>
    <row r="151" spans="1:11" ht="12.75">
      <c r="A151" s="35"/>
      <c r="B151" s="35"/>
      <c r="C151" s="35"/>
      <c r="D151" s="91" t="s">
        <v>184</v>
      </c>
      <c r="E151" s="91"/>
      <c r="F151" s="91"/>
      <c r="G151" s="91"/>
      <c r="H151" s="1"/>
      <c r="I151" s="1"/>
      <c r="J151" s="1"/>
      <c r="K151" s="1"/>
    </row>
    <row r="152" spans="1:11" ht="12.75">
      <c r="A152" s="35"/>
      <c r="B152" s="35"/>
      <c r="C152" s="35"/>
      <c r="D152" s="91" t="s">
        <v>185</v>
      </c>
      <c r="E152" s="91"/>
      <c r="F152" s="91"/>
      <c r="G152" s="91"/>
      <c r="H152" s="1"/>
      <c r="I152" s="1"/>
      <c r="J152" s="1"/>
      <c r="K152" s="1"/>
    </row>
    <row r="153" spans="1:11" ht="12.75">
      <c r="A153" s="35"/>
      <c r="B153" s="35"/>
      <c r="C153" s="35"/>
      <c r="D153" s="91" t="s">
        <v>186</v>
      </c>
      <c r="E153" s="91"/>
      <c r="F153" s="91"/>
      <c r="G153" s="91"/>
      <c r="H153" s="1"/>
      <c r="I153" s="1"/>
      <c r="J153" s="1"/>
      <c r="K153" s="1"/>
    </row>
    <row r="154" spans="1:11" ht="12.75">
      <c r="A154" s="35"/>
      <c r="B154" s="35"/>
      <c r="C154" s="35"/>
      <c r="D154" s="91" t="s">
        <v>187</v>
      </c>
      <c r="E154" s="91"/>
      <c r="F154" s="91"/>
      <c r="G154" s="91"/>
      <c r="H154" s="1"/>
      <c r="I154" s="1"/>
      <c r="J154" s="1"/>
      <c r="K154" s="1"/>
    </row>
    <row r="155" spans="1:11" ht="12.75">
      <c r="A155" s="35"/>
      <c r="B155" s="35"/>
      <c r="C155" s="35"/>
      <c r="D155" s="91" t="s">
        <v>188</v>
      </c>
      <c r="E155" s="91"/>
      <c r="F155" s="91"/>
      <c r="G155" s="91"/>
      <c r="H155" s="1"/>
      <c r="I155" s="1"/>
      <c r="J155" s="1"/>
      <c r="K155" s="1"/>
    </row>
    <row r="156" spans="1:11" ht="12.75">
      <c r="A156" s="35"/>
      <c r="B156" s="35"/>
      <c r="C156" s="35"/>
      <c r="D156" s="90" t="s">
        <v>189</v>
      </c>
      <c r="E156" s="90"/>
      <c r="F156" s="90"/>
      <c r="G156" s="90"/>
      <c r="H156" s="1"/>
      <c r="I156" s="1"/>
      <c r="J156" s="1"/>
      <c r="K156" s="1"/>
    </row>
    <row r="157" spans="1:11" ht="12.75">
      <c r="A157" s="35"/>
      <c r="B157" s="35"/>
      <c r="C157" s="35"/>
      <c r="D157" s="90" t="s">
        <v>190</v>
      </c>
      <c r="E157" s="90"/>
      <c r="F157" s="90"/>
      <c r="G157" s="90"/>
      <c r="H157" s="1"/>
      <c r="I157" s="1"/>
      <c r="J157" s="1"/>
      <c r="K157" s="1"/>
    </row>
    <row r="158" spans="1:11" ht="12.75">
      <c r="A158" s="35"/>
      <c r="B158" s="35"/>
      <c r="C158" s="35"/>
      <c r="D158" s="91" t="s">
        <v>192</v>
      </c>
      <c r="E158" s="91"/>
      <c r="F158" s="91"/>
      <c r="G158" s="91"/>
      <c r="H158" s="1"/>
      <c r="I158" s="1"/>
      <c r="J158" s="1"/>
      <c r="K158" s="1"/>
    </row>
    <row r="159" spans="1:11" ht="12.75">
      <c r="A159" s="35"/>
      <c r="B159" s="35"/>
      <c r="C159" s="35"/>
      <c r="D159" s="90" t="s">
        <v>191</v>
      </c>
      <c r="E159" s="90"/>
      <c r="F159" s="90"/>
      <c r="G159" s="90"/>
      <c r="H159" s="1"/>
      <c r="I159" s="1"/>
      <c r="J159" s="1"/>
      <c r="K159" s="1"/>
    </row>
    <row r="160" spans="1:11" ht="12.75">
      <c r="A160" s="35"/>
      <c r="B160" s="35"/>
      <c r="C160" s="35"/>
      <c r="D160" s="91" t="s">
        <v>411</v>
      </c>
      <c r="E160" s="91"/>
      <c r="F160" s="91"/>
      <c r="G160" s="91"/>
      <c r="H160" s="1"/>
      <c r="I160" s="1"/>
      <c r="J160" s="1"/>
      <c r="K160" s="1"/>
    </row>
    <row r="161" spans="1:11" ht="12.75">
      <c r="A161" s="35"/>
      <c r="B161" s="35"/>
      <c r="C161" s="35"/>
      <c r="D161" s="91" t="s">
        <v>194</v>
      </c>
      <c r="E161" s="91"/>
      <c r="F161" s="91"/>
      <c r="G161" s="91"/>
      <c r="H161" s="1"/>
      <c r="I161" s="1"/>
      <c r="J161" s="1"/>
      <c r="K161" s="1"/>
    </row>
    <row r="162" spans="1:11" ht="12.75">
      <c r="A162" s="35"/>
      <c r="B162" s="35"/>
      <c r="C162" s="35"/>
      <c r="D162" s="91" t="s">
        <v>193</v>
      </c>
      <c r="E162" s="91"/>
      <c r="F162" s="91"/>
      <c r="G162" s="91"/>
      <c r="H162" s="1"/>
      <c r="I162" s="1"/>
      <c r="J162" s="1"/>
      <c r="K162" s="1"/>
    </row>
    <row r="163" spans="1:11" ht="12.75">
      <c r="A163" s="35"/>
      <c r="B163" s="35"/>
      <c r="C163" s="35"/>
      <c r="D163" s="90" t="s">
        <v>195</v>
      </c>
      <c r="E163" s="90"/>
      <c r="F163" s="90"/>
      <c r="G163" s="90"/>
      <c r="H163" s="1"/>
      <c r="I163" s="1"/>
      <c r="J163" s="1"/>
      <c r="K163" s="1"/>
    </row>
    <row r="164" spans="1:11" ht="12.75">
      <c r="A164" s="35"/>
      <c r="B164" s="35"/>
      <c r="C164" s="35"/>
      <c r="D164" s="91" t="s">
        <v>196</v>
      </c>
      <c r="E164" s="91"/>
      <c r="F164" s="91"/>
      <c r="G164" s="91"/>
      <c r="H164" s="1"/>
      <c r="I164" s="1"/>
      <c r="J164" s="1"/>
      <c r="K164" s="1"/>
    </row>
    <row r="165" spans="1:11" ht="12.75">
      <c r="A165" s="35"/>
      <c r="B165" s="35"/>
      <c r="C165" s="35"/>
      <c r="D165" s="90" t="s">
        <v>197</v>
      </c>
      <c r="E165" s="90"/>
      <c r="F165" s="90"/>
      <c r="G165" s="90"/>
      <c r="H165" s="1"/>
      <c r="I165" s="1"/>
      <c r="J165" s="1"/>
      <c r="K165" s="1"/>
    </row>
    <row r="166" spans="1:11" ht="12.75">
      <c r="A166" s="35"/>
      <c r="B166" s="35"/>
      <c r="C166" s="35"/>
      <c r="D166" s="91" t="s">
        <v>198</v>
      </c>
      <c r="E166" s="91"/>
      <c r="F166" s="91"/>
      <c r="G166" s="91"/>
      <c r="H166" s="1"/>
      <c r="I166" s="1"/>
      <c r="J166" s="1"/>
      <c r="K166" s="1"/>
    </row>
    <row r="167" spans="1:11" ht="12.75">
      <c r="A167" s="35"/>
      <c r="B167" s="35"/>
      <c r="C167" s="35"/>
      <c r="D167" s="91" t="s">
        <v>327</v>
      </c>
      <c r="E167" s="91"/>
      <c r="F167" s="91"/>
      <c r="G167" s="91"/>
      <c r="H167" s="1"/>
      <c r="I167" s="1"/>
      <c r="J167" s="1"/>
      <c r="K167" s="1"/>
    </row>
    <row r="168" spans="1:11" ht="12.75">
      <c r="A168" s="35"/>
      <c r="B168" s="35"/>
      <c r="C168" s="35"/>
      <c r="D168" s="91" t="s">
        <v>328</v>
      </c>
      <c r="E168" s="91"/>
      <c r="F168" s="91"/>
      <c r="G168" s="91"/>
      <c r="H168" s="1"/>
      <c r="I168" s="1"/>
      <c r="J168" s="1"/>
      <c r="K168" s="1"/>
    </row>
    <row r="169" spans="1:11" ht="12.75">
      <c r="A169" s="35"/>
      <c r="B169" s="35"/>
      <c r="C169" s="35"/>
      <c r="D169" s="91" t="s">
        <v>329</v>
      </c>
      <c r="E169" s="91"/>
      <c r="F169" s="91"/>
      <c r="G169" s="91"/>
      <c r="H169" s="1"/>
      <c r="I169" s="1"/>
      <c r="J169" s="1"/>
      <c r="K169" s="1"/>
    </row>
    <row r="170" spans="1:11" ht="12.75">
      <c r="A170" s="35"/>
      <c r="B170" s="35"/>
      <c r="C170" s="35"/>
      <c r="D170" s="91" t="s">
        <v>330</v>
      </c>
      <c r="E170" s="91"/>
      <c r="F170" s="91"/>
      <c r="G170" s="91"/>
      <c r="H170" s="1"/>
      <c r="I170" s="1"/>
      <c r="J170" s="1"/>
      <c r="K170" s="1"/>
    </row>
    <row r="171" spans="1:11" ht="12.75">
      <c r="A171" s="35"/>
      <c r="B171" s="35"/>
      <c r="C171" s="35"/>
      <c r="D171" s="91" t="s">
        <v>331</v>
      </c>
      <c r="E171" s="91"/>
      <c r="F171" s="91"/>
      <c r="G171" s="91"/>
      <c r="H171" s="1"/>
      <c r="I171" s="1"/>
      <c r="J171" s="1"/>
      <c r="K171" s="1"/>
    </row>
    <row r="172" spans="1:11" ht="12.75">
      <c r="A172" s="35"/>
      <c r="B172" s="35"/>
      <c r="C172" s="35"/>
      <c r="D172" s="90" t="s">
        <v>332</v>
      </c>
      <c r="E172" s="90"/>
      <c r="F172" s="90"/>
      <c r="G172" s="90"/>
      <c r="H172" s="1"/>
      <c r="I172" s="1"/>
      <c r="J172" s="1"/>
      <c r="K172" s="1"/>
    </row>
    <row r="173" spans="1:11" ht="12.75">
      <c r="A173" s="35"/>
      <c r="B173" s="35"/>
      <c r="C173" s="35"/>
      <c r="D173" s="90" t="s">
        <v>333</v>
      </c>
      <c r="E173" s="90"/>
      <c r="F173" s="90"/>
      <c r="G173" s="90"/>
      <c r="H173" s="1"/>
      <c r="I173" s="1"/>
      <c r="J173" s="1"/>
      <c r="K173" s="1"/>
    </row>
    <row r="174" spans="1:11" ht="12.75">
      <c r="A174" s="35"/>
      <c r="B174" s="35"/>
      <c r="C174" s="35"/>
      <c r="D174" s="91" t="s">
        <v>334</v>
      </c>
      <c r="E174" s="91"/>
      <c r="F174" s="91"/>
      <c r="G174" s="91"/>
      <c r="H174" s="1"/>
      <c r="I174" s="1"/>
      <c r="J174" s="1"/>
      <c r="K174" s="1"/>
    </row>
    <row r="175" spans="1:11" ht="12.75">
      <c r="A175" s="35"/>
      <c r="B175" s="35"/>
      <c r="C175" s="35"/>
      <c r="D175" s="91" t="s">
        <v>398</v>
      </c>
      <c r="E175" s="91"/>
      <c r="F175" s="91"/>
      <c r="G175" s="91"/>
      <c r="H175" s="1"/>
      <c r="I175" s="1"/>
      <c r="J175" s="1"/>
      <c r="K175" s="1"/>
    </row>
    <row r="176" spans="1:11" ht="12.75">
      <c r="A176" s="35"/>
      <c r="B176" s="35"/>
      <c r="C176" s="35"/>
      <c r="D176" s="91" t="s">
        <v>409</v>
      </c>
      <c r="E176" s="91"/>
      <c r="F176" s="91"/>
      <c r="G176" s="91"/>
      <c r="H176" s="1"/>
      <c r="I176" s="1"/>
      <c r="J176" s="1"/>
      <c r="K176" s="1"/>
    </row>
    <row r="177" spans="1:11" ht="12.75">
      <c r="A177" s="35"/>
      <c r="B177" s="35"/>
      <c r="C177" s="35"/>
      <c r="D177" s="91" t="s">
        <v>410</v>
      </c>
      <c r="E177" s="91"/>
      <c r="F177" s="91"/>
      <c r="G177" s="91"/>
      <c r="H177" s="91"/>
      <c r="I177" s="1"/>
      <c r="J177" s="1"/>
      <c r="K177" s="1"/>
    </row>
    <row r="178" spans="1:11" ht="12.75">
      <c r="A178" s="35"/>
      <c r="B178" s="35"/>
      <c r="C178" s="35"/>
      <c r="D178" s="91" t="s">
        <v>412</v>
      </c>
      <c r="E178" s="91"/>
      <c r="F178" s="91"/>
      <c r="G178" s="91"/>
      <c r="H178" s="1"/>
      <c r="I178" s="1"/>
      <c r="J178" s="1"/>
      <c r="K178" s="1"/>
    </row>
    <row r="179" spans="1:11" ht="12.75">
      <c r="A179" s="35"/>
      <c r="B179" s="35"/>
      <c r="C179" s="35"/>
      <c r="D179" s="91" t="s">
        <v>335</v>
      </c>
      <c r="E179" s="91"/>
      <c r="F179" s="91"/>
      <c r="G179" s="91"/>
      <c r="H179" s="1"/>
      <c r="I179" s="1"/>
      <c r="J179" s="1"/>
      <c r="K179" s="1"/>
    </row>
    <row r="180" spans="1:11" ht="12.75">
      <c r="A180" s="35"/>
      <c r="B180" s="35"/>
      <c r="C180" s="35"/>
      <c r="D180" s="91" t="s">
        <v>336</v>
      </c>
      <c r="E180" s="91"/>
      <c r="F180" s="91"/>
      <c r="G180" s="91"/>
      <c r="H180" s="91"/>
      <c r="I180" s="1"/>
      <c r="J180" s="1"/>
      <c r="K180" s="1"/>
    </row>
    <row r="181" spans="1:11" ht="12.75">
      <c r="A181" s="35"/>
      <c r="B181" s="35"/>
      <c r="C181" s="35"/>
      <c r="D181" s="91" t="s">
        <v>337</v>
      </c>
      <c r="E181" s="91"/>
      <c r="F181" s="91"/>
      <c r="G181" s="91"/>
      <c r="H181" s="91"/>
      <c r="I181" s="1"/>
      <c r="J181" s="1"/>
      <c r="K181" s="1"/>
    </row>
    <row r="182" spans="1:11" ht="12.75">
      <c r="A182" s="35"/>
      <c r="B182" s="35"/>
      <c r="C182" s="35"/>
      <c r="D182" s="91" t="s">
        <v>338</v>
      </c>
      <c r="E182" s="91"/>
      <c r="F182" s="91"/>
      <c r="G182" s="91"/>
      <c r="H182" s="91"/>
      <c r="I182" s="1"/>
      <c r="J182" s="1"/>
      <c r="K182" s="1"/>
    </row>
    <row r="183" spans="1:11" ht="12.75">
      <c r="A183" s="35"/>
      <c r="B183" s="35"/>
      <c r="C183" s="35"/>
      <c r="D183" s="91" t="s">
        <v>339</v>
      </c>
      <c r="E183" s="91"/>
      <c r="F183" s="91"/>
      <c r="G183" s="91"/>
      <c r="H183" s="1"/>
      <c r="I183" s="1"/>
      <c r="J183" s="1"/>
      <c r="K183" s="1"/>
    </row>
    <row r="184" spans="1:11" ht="12.75">
      <c r="A184" s="35"/>
      <c r="B184" s="35"/>
      <c r="C184" s="35"/>
      <c r="D184" s="38" t="s">
        <v>340</v>
      </c>
      <c r="E184" s="38"/>
      <c r="F184" s="38"/>
      <c r="G184" s="39"/>
      <c r="H184" s="1"/>
      <c r="I184" s="1"/>
      <c r="J184" s="1"/>
      <c r="K184" s="1"/>
    </row>
    <row r="185" spans="1:11" ht="12.75">
      <c r="A185" s="35"/>
      <c r="B185" s="35"/>
      <c r="C185" s="35"/>
      <c r="D185" s="90" t="s">
        <v>341</v>
      </c>
      <c r="E185" s="90"/>
      <c r="F185" s="90"/>
      <c r="G185" s="90"/>
      <c r="H185" s="90"/>
      <c r="I185" s="1"/>
      <c r="J185" s="1"/>
      <c r="K185" s="1"/>
    </row>
    <row r="186" spans="1:11" ht="12.75">
      <c r="A186" s="35"/>
      <c r="B186" s="35"/>
      <c r="C186" s="35"/>
      <c r="D186" s="91" t="s">
        <v>342</v>
      </c>
      <c r="E186" s="91"/>
      <c r="F186" s="91"/>
      <c r="G186" s="91"/>
      <c r="H186" s="1"/>
      <c r="I186" s="1"/>
      <c r="J186" s="1"/>
      <c r="K186" s="1"/>
    </row>
    <row r="187" spans="1:11" ht="12.75">
      <c r="A187" s="35"/>
      <c r="B187" s="35"/>
      <c r="C187" s="35"/>
      <c r="D187" s="91" t="s">
        <v>415</v>
      </c>
      <c r="E187" s="91"/>
      <c r="F187" s="91"/>
      <c r="G187" s="91"/>
      <c r="H187" s="91"/>
      <c r="I187" s="1"/>
      <c r="J187" s="1"/>
      <c r="K187" s="1"/>
    </row>
    <row r="188" spans="1:11" ht="12.75">
      <c r="A188" s="35"/>
      <c r="B188" s="35"/>
      <c r="C188" s="35"/>
      <c r="D188" s="91" t="s">
        <v>416</v>
      </c>
      <c r="E188" s="91"/>
      <c r="F188" s="91"/>
      <c r="G188" s="91"/>
      <c r="H188" s="1"/>
      <c r="I188" s="1"/>
      <c r="J188" s="1"/>
      <c r="K188" s="1"/>
    </row>
    <row r="189" spans="1:11" ht="12.75">
      <c r="A189" s="35"/>
      <c r="B189" s="35"/>
      <c r="C189" s="35"/>
      <c r="D189" s="91" t="s">
        <v>417</v>
      </c>
      <c r="E189" s="91"/>
      <c r="F189" s="91"/>
      <c r="G189" s="91"/>
      <c r="H189" s="91"/>
      <c r="I189" s="1"/>
      <c r="J189" s="1"/>
      <c r="K189" s="1"/>
    </row>
    <row r="190" spans="1:11" ht="12.75">
      <c r="A190" s="35"/>
      <c r="B190" s="35"/>
      <c r="C190" s="35"/>
      <c r="D190" s="91" t="s">
        <v>418</v>
      </c>
      <c r="E190" s="91"/>
      <c r="F190" s="91"/>
      <c r="G190" s="91"/>
      <c r="H190" s="1"/>
      <c r="I190" s="1"/>
      <c r="J190" s="1"/>
      <c r="K190" s="1"/>
    </row>
    <row r="191" spans="1:11" ht="12.75">
      <c r="A191" s="35"/>
      <c r="B191" s="35"/>
      <c r="C191" s="35"/>
      <c r="D191" s="91" t="s">
        <v>419</v>
      </c>
      <c r="E191" s="91"/>
      <c r="F191" s="91"/>
      <c r="G191" s="91"/>
      <c r="H191" s="1"/>
      <c r="I191" s="1"/>
      <c r="J191" s="1"/>
      <c r="K191" s="1"/>
    </row>
    <row r="192" spans="1:11" ht="12.75">
      <c r="A192" s="35"/>
      <c r="B192" s="35"/>
      <c r="C192" s="35"/>
      <c r="D192" s="91" t="s">
        <v>420</v>
      </c>
      <c r="E192" s="91"/>
      <c r="F192" s="91"/>
      <c r="G192" s="91"/>
      <c r="H192" s="1"/>
      <c r="I192" s="1"/>
      <c r="J192" s="1"/>
      <c r="K192" s="1"/>
    </row>
    <row r="193" spans="1:11" ht="12.75">
      <c r="A193" s="35"/>
      <c r="B193" s="35"/>
      <c r="C193" s="35"/>
      <c r="D193" s="91"/>
      <c r="E193" s="91"/>
      <c r="F193" s="91"/>
      <c r="G193" s="91"/>
      <c r="H193" s="1"/>
      <c r="I193" s="1"/>
      <c r="J193" s="1"/>
      <c r="K193" s="1"/>
    </row>
    <row r="194" spans="1:11" ht="12.75">
      <c r="A194" s="92" t="s">
        <v>81</v>
      </c>
      <c r="B194" s="92"/>
      <c r="C194" s="92"/>
      <c r="D194" s="92"/>
      <c r="E194" s="92"/>
      <c r="F194" s="92"/>
      <c r="G194" s="1"/>
      <c r="H194" s="1"/>
      <c r="I194" s="1"/>
      <c r="J194" s="1"/>
      <c r="K194" s="1"/>
    </row>
    <row r="195" spans="1:11" ht="12.75">
      <c r="A195" s="108" t="s">
        <v>390</v>
      </c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</row>
    <row r="196" spans="1:11" ht="12.75">
      <c r="A196" s="118" t="s">
        <v>421</v>
      </c>
      <c r="B196" s="118"/>
      <c r="C196" s="118"/>
      <c r="D196" s="118"/>
      <c r="E196" s="118"/>
      <c r="F196" s="118"/>
      <c r="G196" s="118"/>
      <c r="H196" s="118"/>
      <c r="I196" s="118"/>
      <c r="J196" s="118"/>
      <c r="K196" s="1"/>
    </row>
    <row r="197" spans="1:11" ht="12.75">
      <c r="A197" s="119" t="s">
        <v>391</v>
      </c>
      <c r="B197" s="119"/>
      <c r="C197" s="119"/>
      <c r="D197" s="119"/>
      <c r="E197" s="119"/>
      <c r="F197" s="119"/>
      <c r="G197" s="119"/>
      <c r="H197" s="119"/>
      <c r="I197" s="119"/>
      <c r="J197" s="119"/>
      <c r="K197" s="1"/>
    </row>
    <row r="198" spans="1:11" ht="12.75">
      <c r="A198" s="91" t="s">
        <v>422</v>
      </c>
      <c r="B198" s="91"/>
      <c r="C198" s="91"/>
      <c r="D198" s="91"/>
      <c r="E198" s="91"/>
      <c r="F198" s="91"/>
      <c r="G198" s="91"/>
      <c r="H198" s="91"/>
      <c r="I198" s="40"/>
      <c r="J198" s="40"/>
      <c r="K198" s="1"/>
    </row>
    <row r="199" spans="1:11" ht="12.75">
      <c r="A199" s="16" t="s">
        <v>84</v>
      </c>
      <c r="B199" s="16"/>
      <c r="C199" s="16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20" t="s">
        <v>85</v>
      </c>
      <c r="B200" s="22"/>
      <c r="C200" s="22"/>
      <c r="D200" s="120" t="s">
        <v>305</v>
      </c>
      <c r="E200" s="120"/>
      <c r="F200" s="120" t="s">
        <v>87</v>
      </c>
      <c r="G200" s="120"/>
      <c r="H200" s="120"/>
      <c r="I200" s="120"/>
      <c r="J200" s="120"/>
      <c r="K200" s="120"/>
    </row>
    <row r="201" spans="1:11" ht="12.75">
      <c r="A201" s="120"/>
      <c r="B201" s="22"/>
      <c r="C201" s="22"/>
      <c r="D201" s="120" t="s">
        <v>88</v>
      </c>
      <c r="E201" s="120"/>
      <c r="F201" s="120" t="s">
        <v>404</v>
      </c>
      <c r="G201" s="120"/>
      <c r="H201" s="120"/>
      <c r="I201" s="120" t="s">
        <v>89</v>
      </c>
      <c r="J201" s="120" t="s">
        <v>86</v>
      </c>
      <c r="K201" s="120" t="s">
        <v>89</v>
      </c>
    </row>
    <row r="202" spans="1:11" ht="12.75">
      <c r="A202" s="120"/>
      <c r="B202" s="22"/>
      <c r="C202" s="22"/>
      <c r="D202" s="22" t="s">
        <v>306</v>
      </c>
      <c r="E202" s="22" t="s">
        <v>307</v>
      </c>
      <c r="F202" s="22" t="s">
        <v>405</v>
      </c>
      <c r="G202" s="120" t="s">
        <v>403</v>
      </c>
      <c r="H202" s="120"/>
      <c r="I202" s="120"/>
      <c r="J202" s="120"/>
      <c r="K202" s="120"/>
    </row>
    <row r="203" spans="1:11" ht="12.75">
      <c r="A203" s="22">
        <v>1</v>
      </c>
      <c r="B203" s="22"/>
      <c r="C203" s="22"/>
      <c r="D203" s="22">
        <v>2</v>
      </c>
      <c r="E203" s="22">
        <v>3</v>
      </c>
      <c r="F203" s="120">
        <v>4</v>
      </c>
      <c r="G203" s="120"/>
      <c r="H203" s="120"/>
      <c r="I203" s="22">
        <v>5</v>
      </c>
      <c r="J203" s="22">
        <v>6</v>
      </c>
      <c r="K203" s="22">
        <v>7</v>
      </c>
    </row>
    <row r="204" spans="1:11" ht="38.25">
      <c r="A204" s="41" t="s">
        <v>90</v>
      </c>
      <c r="B204" s="41"/>
      <c r="C204" s="41"/>
      <c r="D204" s="42" t="s">
        <v>304</v>
      </c>
      <c r="E204" s="42" t="s">
        <v>407</v>
      </c>
      <c r="F204" s="42" t="s">
        <v>402</v>
      </c>
      <c r="G204" s="121" t="s">
        <v>406</v>
      </c>
      <c r="H204" s="121"/>
      <c r="I204" s="43">
        <v>0.018</v>
      </c>
      <c r="J204" s="42"/>
      <c r="K204" s="42"/>
    </row>
    <row r="205" spans="1:11" ht="38.25">
      <c r="A205" s="41" t="s">
        <v>239</v>
      </c>
      <c r="B205" s="41"/>
      <c r="C205" s="41"/>
      <c r="D205" s="42" t="s">
        <v>304</v>
      </c>
      <c r="E205" s="42" t="s">
        <v>402</v>
      </c>
      <c r="F205" s="42" t="s">
        <v>402</v>
      </c>
      <c r="G205" s="122" t="s">
        <v>406</v>
      </c>
      <c r="H205" s="123"/>
      <c r="I205" s="43">
        <v>0.018</v>
      </c>
      <c r="J205" s="42"/>
      <c r="K205" s="42"/>
    </row>
    <row r="206" spans="1:11" ht="12.75">
      <c r="A206" s="41" t="s">
        <v>287</v>
      </c>
      <c r="B206" s="41"/>
      <c r="C206" s="41"/>
      <c r="D206" s="42" t="s">
        <v>288</v>
      </c>
      <c r="E206" s="42" t="s">
        <v>288</v>
      </c>
      <c r="F206" s="42" t="s">
        <v>288</v>
      </c>
      <c r="G206" s="122" t="s">
        <v>288</v>
      </c>
      <c r="H206" s="123"/>
      <c r="I206" s="42">
        <v>0</v>
      </c>
      <c r="J206" s="42"/>
      <c r="K206" s="42"/>
    </row>
    <row r="207" spans="1:11" ht="12.75">
      <c r="A207" s="121"/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</row>
    <row r="208" spans="1:11" ht="12.75">
      <c r="A208" s="121" t="s">
        <v>91</v>
      </c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</row>
    <row r="209" spans="1:11" ht="25.5">
      <c r="A209" s="30" t="s">
        <v>92</v>
      </c>
      <c r="B209" s="30"/>
      <c r="C209" s="30"/>
      <c r="D209" s="42">
        <v>9</v>
      </c>
      <c r="E209" s="42">
        <v>9</v>
      </c>
      <c r="F209" s="121">
        <v>9</v>
      </c>
      <c r="G209" s="121"/>
      <c r="H209" s="121"/>
      <c r="I209" s="42">
        <v>0</v>
      </c>
      <c r="J209" s="42"/>
      <c r="K209" s="42"/>
    </row>
    <row r="210" spans="1:11" ht="12.75">
      <c r="A210" s="30" t="s">
        <v>93</v>
      </c>
      <c r="B210" s="30"/>
      <c r="C210" s="30"/>
      <c r="D210" s="42">
        <v>50</v>
      </c>
      <c r="E210" s="42">
        <v>50</v>
      </c>
      <c r="F210" s="121">
        <v>50</v>
      </c>
      <c r="G210" s="121"/>
      <c r="H210" s="121"/>
      <c r="I210" s="42">
        <v>0</v>
      </c>
      <c r="J210" s="42"/>
      <c r="K210" s="42"/>
    </row>
    <row r="211" spans="1:11" ht="25.5">
      <c r="A211" s="30" t="s">
        <v>94</v>
      </c>
      <c r="B211" s="30"/>
      <c r="C211" s="30"/>
      <c r="D211" s="42">
        <v>8</v>
      </c>
      <c r="E211" s="42">
        <v>8</v>
      </c>
      <c r="F211" s="121">
        <v>4</v>
      </c>
      <c r="G211" s="121"/>
      <c r="H211" s="121"/>
      <c r="I211" s="42">
        <v>0</v>
      </c>
      <c r="J211" s="42"/>
      <c r="K211" s="42"/>
    </row>
    <row r="212" spans="1:11" ht="12.75">
      <c r="A212" s="30" t="s">
        <v>95</v>
      </c>
      <c r="B212" s="30"/>
      <c r="C212" s="30"/>
      <c r="D212" s="42">
        <v>27</v>
      </c>
      <c r="E212" s="42">
        <v>26</v>
      </c>
      <c r="F212" s="121">
        <v>28</v>
      </c>
      <c r="G212" s="121"/>
      <c r="H212" s="121"/>
      <c r="I212" s="43">
        <v>0.077</v>
      </c>
      <c r="J212" s="42"/>
      <c r="K212" s="42"/>
    </row>
    <row r="213" spans="1:11" ht="12.75">
      <c r="A213" s="121" t="s">
        <v>96</v>
      </c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</row>
    <row r="214" spans="1:11" ht="12.75">
      <c r="A214" s="41"/>
      <c r="B214" s="41"/>
      <c r="C214" s="41"/>
      <c r="D214" s="121" t="s">
        <v>54</v>
      </c>
      <c r="E214" s="121"/>
      <c r="F214" s="124"/>
      <c r="G214" s="124"/>
      <c r="H214" s="124"/>
      <c r="I214" s="41"/>
      <c r="J214" s="41"/>
      <c r="K214" s="41"/>
    </row>
    <row r="215" spans="1:11" ht="25.5">
      <c r="A215" s="22" t="s">
        <v>97</v>
      </c>
      <c r="B215" s="22"/>
      <c r="C215" s="22"/>
      <c r="D215" s="121"/>
      <c r="E215" s="121"/>
      <c r="F215" s="121"/>
      <c r="G215" s="121"/>
      <c r="H215" s="121"/>
      <c r="I215" s="42"/>
      <c r="J215" s="42"/>
      <c r="K215" s="42"/>
    </row>
    <row r="216" spans="1:11" ht="12.75">
      <c r="A216" s="30" t="s">
        <v>98</v>
      </c>
      <c r="B216" s="30"/>
      <c r="C216" s="30"/>
      <c r="D216" s="121">
        <v>72807.9</v>
      </c>
      <c r="E216" s="121"/>
      <c r="F216" s="121">
        <v>51440.8</v>
      </c>
      <c r="G216" s="121"/>
      <c r="H216" s="121"/>
      <c r="I216" s="43"/>
      <c r="J216" s="42"/>
      <c r="K216" s="42"/>
    </row>
    <row r="217" spans="1:11" ht="25.5">
      <c r="A217" s="30" t="s">
        <v>99</v>
      </c>
      <c r="B217" s="30"/>
      <c r="C217" s="30"/>
      <c r="D217" s="121">
        <v>220.63</v>
      </c>
      <c r="E217" s="121"/>
      <c r="F217" s="121">
        <v>154.48</v>
      </c>
      <c r="G217" s="121"/>
      <c r="H217" s="121"/>
      <c r="I217" s="43"/>
      <c r="J217" s="42"/>
      <c r="K217" s="42"/>
    </row>
    <row r="218" spans="1:11" ht="12.75">
      <c r="A218" s="30" t="s">
        <v>100</v>
      </c>
      <c r="B218" s="30"/>
      <c r="C218" s="30"/>
      <c r="D218" s="121"/>
      <c r="E218" s="121"/>
      <c r="F218" s="121"/>
      <c r="G218" s="121"/>
      <c r="H218" s="121"/>
      <c r="I218" s="42"/>
      <c r="J218" s="42"/>
      <c r="K218" s="41"/>
    </row>
    <row r="219" spans="1:11" ht="12.75">
      <c r="A219" s="30" t="s">
        <v>101</v>
      </c>
      <c r="B219" s="30"/>
      <c r="C219" s="30"/>
      <c r="D219" s="121">
        <v>65.75</v>
      </c>
      <c r="E219" s="121"/>
      <c r="F219" s="121">
        <v>31.25</v>
      </c>
      <c r="G219" s="121"/>
      <c r="H219" s="121"/>
      <c r="I219" s="43"/>
      <c r="J219" s="42"/>
      <c r="K219" s="41"/>
    </row>
    <row r="220" spans="1:11" ht="25.5">
      <c r="A220" s="30" t="s">
        <v>102</v>
      </c>
      <c r="B220" s="30"/>
      <c r="C220" s="30"/>
      <c r="D220" s="121">
        <v>0.194</v>
      </c>
      <c r="E220" s="121"/>
      <c r="F220" s="121">
        <v>0.114</v>
      </c>
      <c r="G220" s="121"/>
      <c r="H220" s="121"/>
      <c r="I220" s="44"/>
      <c r="J220" s="42"/>
      <c r="K220" s="41"/>
    </row>
    <row r="221" spans="1:11" ht="38.25">
      <c r="A221" s="30" t="s">
        <v>103</v>
      </c>
      <c r="B221" s="30"/>
      <c r="C221" s="30"/>
      <c r="D221" s="121">
        <v>0</v>
      </c>
      <c r="E221" s="121"/>
      <c r="F221" s="124"/>
      <c r="G221" s="124"/>
      <c r="H221" s="124"/>
      <c r="I221" s="41"/>
      <c r="J221" s="41"/>
      <c r="K221" s="41"/>
    </row>
    <row r="222" spans="1:11" ht="12.75">
      <c r="A222" s="121" t="s">
        <v>104</v>
      </c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</row>
    <row r="223" spans="1:11" ht="25.5">
      <c r="A223" s="30" t="s">
        <v>105</v>
      </c>
      <c r="B223" s="30"/>
      <c r="C223" s="30"/>
      <c r="D223" s="121">
        <v>390.02</v>
      </c>
      <c r="E223" s="121"/>
      <c r="F223" s="121">
        <v>530.84</v>
      </c>
      <c r="G223" s="121"/>
      <c r="H223" s="121"/>
      <c r="I223" s="45"/>
      <c r="J223" s="41"/>
      <c r="K223" s="41"/>
    </row>
    <row r="224" spans="1:11" ht="25.5">
      <c r="A224" s="30" t="s">
        <v>106</v>
      </c>
      <c r="B224" s="30"/>
      <c r="C224" s="30"/>
      <c r="D224" s="125">
        <v>0.6714</v>
      </c>
      <c r="E224" s="121"/>
      <c r="F224" s="125">
        <v>0.7994</v>
      </c>
      <c r="G224" s="121"/>
      <c r="H224" s="121"/>
      <c r="I224" s="45"/>
      <c r="J224" s="41"/>
      <c r="K224" s="41"/>
    </row>
    <row r="225" spans="1:11" ht="12.75">
      <c r="A225" s="121" t="s">
        <v>107</v>
      </c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</row>
    <row r="226" spans="1:11" ht="12.75">
      <c r="A226" s="30" t="s">
        <v>108</v>
      </c>
      <c r="B226" s="30"/>
      <c r="C226" s="30"/>
      <c r="D226" s="124"/>
      <c r="E226" s="124"/>
      <c r="F226" s="124"/>
      <c r="G226" s="124"/>
      <c r="H226" s="124"/>
      <c r="I226" s="124"/>
      <c r="J226" s="41"/>
      <c r="K226" s="41"/>
    </row>
    <row r="227" spans="1:11" ht="25.5">
      <c r="A227" s="30" t="s">
        <v>109</v>
      </c>
      <c r="B227" s="30"/>
      <c r="C227" s="30"/>
      <c r="D227" s="124"/>
      <c r="E227" s="124"/>
      <c r="F227" s="124"/>
      <c r="G227" s="124"/>
      <c r="H227" s="124"/>
      <c r="I227" s="124"/>
      <c r="J227" s="41"/>
      <c r="K227" s="41"/>
    </row>
    <row r="228" spans="1:11" ht="12.75">
      <c r="A228" s="121" t="s">
        <v>110</v>
      </c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</row>
    <row r="229" spans="1:11" ht="25.5">
      <c r="A229" s="30" t="s">
        <v>111</v>
      </c>
      <c r="B229" s="30"/>
      <c r="C229" s="30"/>
      <c r="D229" s="124"/>
      <c r="E229" s="124"/>
      <c r="F229" s="124"/>
      <c r="G229" s="124"/>
      <c r="H229" s="124"/>
      <c r="I229" s="124"/>
      <c r="J229" s="41"/>
      <c r="K229" s="41"/>
    </row>
    <row r="230" spans="1:11" ht="38.25">
      <c r="A230" s="30" t="s">
        <v>240</v>
      </c>
      <c r="B230" s="30"/>
      <c r="C230" s="30"/>
      <c r="D230" s="46" t="s">
        <v>252</v>
      </c>
      <c r="E230" s="22" t="s">
        <v>249</v>
      </c>
      <c r="F230" s="46" t="s">
        <v>250</v>
      </c>
      <c r="G230" s="46" t="s">
        <v>251</v>
      </c>
      <c r="H230" s="41"/>
      <c r="I230" s="41"/>
      <c r="J230" s="41"/>
      <c r="K230" s="41"/>
    </row>
    <row r="231" spans="1:11" ht="51">
      <c r="A231" s="30" t="s">
        <v>241</v>
      </c>
      <c r="B231" s="30"/>
      <c r="C231" s="30"/>
      <c r="D231" s="46" t="s">
        <v>252</v>
      </c>
      <c r="E231" s="46" t="s">
        <v>253</v>
      </c>
      <c r="F231" s="46" t="s">
        <v>254</v>
      </c>
      <c r="G231" s="46" t="s">
        <v>251</v>
      </c>
      <c r="H231" s="41"/>
      <c r="I231" s="41"/>
      <c r="J231" s="41"/>
      <c r="K231" s="41"/>
    </row>
    <row r="232" spans="1:11" ht="38.25">
      <c r="A232" s="30" t="s">
        <v>242</v>
      </c>
      <c r="B232" s="30"/>
      <c r="C232" s="30"/>
      <c r="D232" s="46" t="s">
        <v>252</v>
      </c>
      <c r="E232" s="46" t="s">
        <v>255</v>
      </c>
      <c r="F232" s="46" t="s">
        <v>256</v>
      </c>
      <c r="G232" s="46" t="s">
        <v>257</v>
      </c>
      <c r="H232" s="41"/>
      <c r="I232" s="41"/>
      <c r="J232" s="41"/>
      <c r="K232" s="41"/>
    </row>
    <row r="233" spans="1:11" ht="63.75">
      <c r="A233" s="30" t="s">
        <v>243</v>
      </c>
      <c r="B233" s="30"/>
      <c r="C233" s="30"/>
      <c r="D233" s="46" t="s">
        <v>252</v>
      </c>
      <c r="E233" s="22" t="s">
        <v>258</v>
      </c>
      <c r="F233" s="46" t="s">
        <v>259</v>
      </c>
      <c r="G233" s="46" t="s">
        <v>260</v>
      </c>
      <c r="H233" s="41"/>
      <c r="I233" s="41"/>
      <c r="J233" s="41"/>
      <c r="K233" s="41"/>
    </row>
    <row r="234" spans="1:11" ht="51">
      <c r="A234" s="30" t="s">
        <v>244</v>
      </c>
      <c r="B234" s="30"/>
      <c r="C234" s="30"/>
      <c r="D234" s="46" t="s">
        <v>262</v>
      </c>
      <c r="E234" s="46" t="s">
        <v>261</v>
      </c>
      <c r="F234" s="46" t="s">
        <v>254</v>
      </c>
      <c r="G234" s="46" t="s">
        <v>269</v>
      </c>
      <c r="H234" s="41"/>
      <c r="I234" s="41"/>
      <c r="J234" s="41"/>
      <c r="K234" s="41"/>
    </row>
    <row r="235" spans="1:11" ht="38.25">
      <c r="A235" s="30" t="s">
        <v>245</v>
      </c>
      <c r="B235" s="30"/>
      <c r="C235" s="30"/>
      <c r="D235" s="46" t="s">
        <v>252</v>
      </c>
      <c r="E235" s="46" t="s">
        <v>261</v>
      </c>
      <c r="F235" s="46" t="s">
        <v>254</v>
      </c>
      <c r="G235" s="46" t="s">
        <v>263</v>
      </c>
      <c r="H235" s="41"/>
      <c r="I235" s="41"/>
      <c r="J235" s="41"/>
      <c r="K235" s="41"/>
    </row>
    <row r="236" spans="1:11" ht="38.25">
      <c r="A236" s="30" t="s">
        <v>246</v>
      </c>
      <c r="B236" s="30"/>
      <c r="C236" s="30"/>
      <c r="D236" s="46" t="s">
        <v>252</v>
      </c>
      <c r="E236" s="46" t="s">
        <v>261</v>
      </c>
      <c r="F236" s="46" t="s">
        <v>254</v>
      </c>
      <c r="G236" s="46" t="s">
        <v>264</v>
      </c>
      <c r="H236" s="41"/>
      <c r="I236" s="41"/>
      <c r="J236" s="41"/>
      <c r="K236" s="41"/>
    </row>
    <row r="237" spans="1:11" ht="38.25">
      <c r="A237" s="30" t="s">
        <v>247</v>
      </c>
      <c r="B237" s="30"/>
      <c r="C237" s="30"/>
      <c r="D237" s="46" t="s">
        <v>252</v>
      </c>
      <c r="E237" s="46" t="s">
        <v>255</v>
      </c>
      <c r="F237" s="46" t="s">
        <v>256</v>
      </c>
      <c r="G237" s="46" t="s">
        <v>265</v>
      </c>
      <c r="H237" s="41"/>
      <c r="I237" s="41"/>
      <c r="J237" s="41"/>
      <c r="K237" s="41"/>
    </row>
    <row r="238" spans="1:11" ht="38.25">
      <c r="A238" s="47" t="s">
        <v>270</v>
      </c>
      <c r="B238" s="47"/>
      <c r="C238" s="47"/>
      <c r="D238" s="46" t="s">
        <v>262</v>
      </c>
      <c r="E238" s="22" t="s">
        <v>266</v>
      </c>
      <c r="F238" s="46" t="s">
        <v>267</v>
      </c>
      <c r="G238" s="46" t="s">
        <v>263</v>
      </c>
      <c r="H238" s="41"/>
      <c r="I238" s="41"/>
      <c r="J238" s="41"/>
      <c r="K238" s="41"/>
    </row>
    <row r="239" spans="1:11" ht="38.25">
      <c r="A239" s="47" t="s">
        <v>248</v>
      </c>
      <c r="B239" s="47"/>
      <c r="C239" s="47"/>
      <c r="D239" s="46" t="s">
        <v>262</v>
      </c>
      <c r="E239" s="46" t="s">
        <v>268</v>
      </c>
      <c r="F239" s="46" t="s">
        <v>267</v>
      </c>
      <c r="G239" s="46" t="s">
        <v>271</v>
      </c>
      <c r="H239" s="41"/>
      <c r="I239" s="41"/>
      <c r="J239" s="41"/>
      <c r="K239" s="41"/>
    </row>
    <row r="240" spans="1:11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3.5">
      <c r="A241" s="48" t="s">
        <v>112</v>
      </c>
      <c r="B241" s="48"/>
      <c r="C241" s="48"/>
      <c r="D241" s="48"/>
      <c r="E241" s="1"/>
      <c r="F241" s="1"/>
      <c r="G241" s="1"/>
      <c r="H241" s="1"/>
      <c r="I241" s="1"/>
      <c r="J241" s="1"/>
      <c r="K241" s="1"/>
    </row>
    <row r="242" spans="1:11" ht="12.75">
      <c r="A242" s="1" t="s">
        <v>114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49" t="s">
        <v>325</v>
      </c>
      <c r="G243" s="1"/>
      <c r="H243" s="1"/>
      <c r="I243" s="1"/>
      <c r="J243" s="1"/>
      <c r="K243" s="1"/>
    </row>
    <row r="244" spans="1:11" ht="25.5">
      <c r="A244" s="51" t="s">
        <v>116</v>
      </c>
      <c r="B244" s="128" t="s">
        <v>117</v>
      </c>
      <c r="C244" s="129"/>
      <c r="D244" s="51" t="s">
        <v>118</v>
      </c>
      <c r="E244" s="51" t="s">
        <v>119</v>
      </c>
      <c r="F244" s="51"/>
      <c r="G244" s="1"/>
      <c r="H244" s="1"/>
      <c r="I244" s="1"/>
      <c r="J244" s="1"/>
      <c r="K244" s="1"/>
    </row>
    <row r="245" spans="1:11" ht="63.75">
      <c r="A245" s="53" t="s">
        <v>298</v>
      </c>
      <c r="B245" s="126" t="s">
        <v>120</v>
      </c>
      <c r="C245" s="127"/>
      <c r="D245" s="54" t="s">
        <v>408</v>
      </c>
      <c r="E245" s="54" t="s">
        <v>322</v>
      </c>
      <c r="F245" s="54"/>
      <c r="G245" s="1"/>
      <c r="H245" s="1"/>
      <c r="I245" s="1"/>
      <c r="J245" s="1"/>
      <c r="K245" s="1"/>
    </row>
    <row r="246" spans="1:11" ht="12.75">
      <c r="A246" s="53"/>
      <c r="B246" s="126"/>
      <c r="C246" s="127"/>
      <c r="D246" s="54"/>
      <c r="E246" s="54"/>
      <c r="F246" s="54"/>
      <c r="G246" s="1"/>
      <c r="H246" s="1"/>
      <c r="I246" s="1"/>
      <c r="J246" s="1"/>
      <c r="K246" s="1"/>
    </row>
    <row r="247" spans="1:11" ht="38.25">
      <c r="A247" s="53" t="s">
        <v>299</v>
      </c>
      <c r="B247" s="126" t="s">
        <v>122</v>
      </c>
      <c r="C247" s="127"/>
      <c r="D247" s="54" t="s">
        <v>121</v>
      </c>
      <c r="E247" s="54" t="s">
        <v>321</v>
      </c>
      <c r="F247" s="54"/>
      <c r="G247" s="1"/>
      <c r="H247" s="1"/>
      <c r="I247" s="1"/>
      <c r="J247" s="1"/>
      <c r="K247" s="1"/>
    </row>
    <row r="248" spans="1:11" ht="38.25">
      <c r="A248" s="53" t="s">
        <v>300</v>
      </c>
      <c r="B248" s="126" t="s">
        <v>123</v>
      </c>
      <c r="C248" s="127"/>
      <c r="D248" s="54" t="s">
        <v>124</v>
      </c>
      <c r="E248" s="54" t="s">
        <v>323</v>
      </c>
      <c r="F248" s="54"/>
      <c r="G248" s="1"/>
      <c r="H248" s="1"/>
      <c r="I248" s="1"/>
      <c r="J248" s="1"/>
      <c r="K248" s="1"/>
    </row>
    <row r="249" spans="1:11" ht="12.75">
      <c r="A249" s="8"/>
      <c r="B249" s="8"/>
      <c r="C249" s="8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8" t="s">
        <v>399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56"/>
      <c r="B251" s="56"/>
      <c r="C251" s="56"/>
      <c r="D251" s="3"/>
      <c r="E251" s="3"/>
      <c r="F251" s="3"/>
      <c r="G251" s="3"/>
      <c r="H251" s="3"/>
      <c r="I251" s="3"/>
      <c r="J251" s="57" t="s">
        <v>125</v>
      </c>
      <c r="K251" s="1"/>
    </row>
    <row r="252" spans="1:11" ht="12.75">
      <c r="A252" s="59" t="s">
        <v>126</v>
      </c>
      <c r="B252" s="59"/>
      <c r="C252" s="59"/>
      <c r="D252" s="10" t="s">
        <v>127</v>
      </c>
      <c r="E252" s="10" t="s">
        <v>128</v>
      </c>
      <c r="F252" s="10" t="s">
        <v>129</v>
      </c>
      <c r="G252" s="10" t="s">
        <v>130</v>
      </c>
      <c r="H252" s="58" t="s">
        <v>400</v>
      </c>
      <c r="I252" s="58" t="s">
        <v>400</v>
      </c>
      <c r="J252" s="11" t="s">
        <v>132</v>
      </c>
      <c r="K252" s="1"/>
    </row>
    <row r="253" spans="1:11" ht="25.5">
      <c r="A253" s="59"/>
      <c r="B253" s="59"/>
      <c r="C253" s="59"/>
      <c r="D253" s="10"/>
      <c r="E253" s="10"/>
      <c r="F253" s="10"/>
      <c r="G253" s="10"/>
      <c r="H253" s="58" t="s">
        <v>133</v>
      </c>
      <c r="I253" s="58" t="s">
        <v>133</v>
      </c>
      <c r="J253" s="11"/>
      <c r="K253" s="1"/>
    </row>
    <row r="254" spans="1:11" ht="12.75">
      <c r="A254" s="59"/>
      <c r="B254" s="59"/>
      <c r="C254" s="59"/>
      <c r="D254" s="10"/>
      <c r="E254" s="10"/>
      <c r="F254" s="10"/>
      <c r="G254" s="10" t="s">
        <v>131</v>
      </c>
      <c r="H254" s="10"/>
      <c r="I254" s="11"/>
      <c r="J254" s="11" t="s">
        <v>134</v>
      </c>
      <c r="K254" s="1"/>
    </row>
    <row r="255" spans="1:11" ht="25.5">
      <c r="A255" s="60" t="s">
        <v>135</v>
      </c>
      <c r="B255" s="60"/>
      <c r="C255" s="60"/>
      <c r="D255" s="59"/>
      <c r="E255" s="59"/>
      <c r="F255" s="59"/>
      <c r="G255" s="59"/>
      <c r="H255" s="88">
        <v>32.4</v>
      </c>
      <c r="I255" s="59"/>
      <c r="J255" s="58"/>
      <c r="K255" s="1"/>
    </row>
    <row r="256" spans="1:11" ht="12.75">
      <c r="A256" s="58" t="s">
        <v>136</v>
      </c>
      <c r="B256" s="58"/>
      <c r="C256" s="58"/>
      <c r="D256" s="61"/>
      <c r="E256" s="61"/>
      <c r="F256" s="61"/>
      <c r="G256" s="61"/>
      <c r="H256" s="61"/>
      <c r="I256" s="10"/>
      <c r="J256" s="58"/>
      <c r="K256" s="1"/>
    </row>
    <row r="257" spans="1:11" ht="12.75">
      <c r="A257" s="58" t="s">
        <v>289</v>
      </c>
      <c r="B257" s="58"/>
      <c r="C257" s="58"/>
      <c r="D257" s="62">
        <f>D259+D260+D262</f>
        <v>19674.1482</v>
      </c>
      <c r="E257" s="62">
        <f>E259+E260+E262</f>
        <v>30041.4708</v>
      </c>
      <c r="F257" s="62">
        <f>F259+F260+F262</f>
        <v>890.3278</v>
      </c>
      <c r="G257" s="62">
        <f>G259+G260+G262</f>
        <v>834.8252</v>
      </c>
      <c r="H257" s="62">
        <f>H259+H260+H262</f>
        <v>51477.122</v>
      </c>
      <c r="I257" s="59"/>
      <c r="J257" s="58"/>
      <c r="K257" s="1"/>
    </row>
    <row r="258" spans="1:11" ht="12.75">
      <c r="A258" s="10" t="s">
        <v>138</v>
      </c>
      <c r="B258" s="10"/>
      <c r="C258" s="10"/>
      <c r="D258" s="61"/>
      <c r="E258" s="61"/>
      <c r="F258" s="61"/>
      <c r="G258" s="61"/>
      <c r="H258" s="61"/>
      <c r="I258" s="10"/>
      <c r="J258" s="58"/>
      <c r="K258" s="1"/>
    </row>
    <row r="259" spans="1:11" ht="38.25">
      <c r="A259" s="64" t="s">
        <v>139</v>
      </c>
      <c r="B259" s="64"/>
      <c r="C259" s="64">
        <v>4000</v>
      </c>
      <c r="D259" s="65">
        <v>2879.8482</v>
      </c>
      <c r="E259" s="65">
        <v>2091.9708</v>
      </c>
      <c r="F259" s="65">
        <v>828.8278</v>
      </c>
      <c r="G259" s="65">
        <v>814.3252</v>
      </c>
      <c r="H259" s="66">
        <f>SUM(D259:G259)</f>
        <v>6614.972</v>
      </c>
      <c r="I259" s="10"/>
      <c r="J259" s="58"/>
      <c r="K259" s="1"/>
    </row>
    <row r="260" spans="1:11" ht="38.25">
      <c r="A260" s="64" t="s">
        <v>366</v>
      </c>
      <c r="B260" s="64"/>
      <c r="C260" s="67">
        <v>4001</v>
      </c>
      <c r="D260" s="68">
        <v>16794.3</v>
      </c>
      <c r="E260" s="68">
        <v>27949.5</v>
      </c>
      <c r="F260" s="68">
        <v>61.5</v>
      </c>
      <c r="G260" s="68">
        <v>20.5</v>
      </c>
      <c r="H260" s="66">
        <f>SUM(D260:G260)</f>
        <v>44825.8</v>
      </c>
      <c r="I260" s="58"/>
      <c r="J260" s="58"/>
      <c r="K260" s="1"/>
    </row>
    <row r="261" spans="1:11" ht="12.75">
      <c r="A261" s="64" t="s">
        <v>142</v>
      </c>
      <c r="B261" s="64"/>
      <c r="C261" s="64"/>
      <c r="D261" s="61"/>
      <c r="E261" s="61"/>
      <c r="F261" s="61"/>
      <c r="G261" s="61"/>
      <c r="H261" s="61"/>
      <c r="I261" s="10"/>
      <c r="J261" s="10"/>
      <c r="K261" s="1"/>
    </row>
    <row r="262" spans="1:11" ht="116.25" customHeight="1">
      <c r="A262" s="10" t="s">
        <v>393</v>
      </c>
      <c r="B262" s="10"/>
      <c r="C262" s="69">
        <v>2100</v>
      </c>
      <c r="D262" s="66"/>
      <c r="E262" s="66"/>
      <c r="F262" s="66"/>
      <c r="G262" s="66"/>
      <c r="H262" s="66">
        <v>36.35</v>
      </c>
      <c r="I262" s="58"/>
      <c r="J262" s="58"/>
      <c r="K262" s="1"/>
    </row>
    <row r="263" spans="1:11" ht="38.25">
      <c r="A263" s="10" t="s">
        <v>145</v>
      </c>
      <c r="B263" s="10"/>
      <c r="C263" s="10"/>
      <c r="D263" s="70"/>
      <c r="E263" s="70"/>
      <c r="F263" s="4"/>
      <c r="G263" s="70"/>
      <c r="H263" s="70"/>
      <c r="I263" s="10"/>
      <c r="J263" s="10"/>
      <c r="K263" s="1"/>
    </row>
    <row r="264" spans="1:11" ht="12.75">
      <c r="A264" s="58" t="s">
        <v>146</v>
      </c>
      <c r="B264" s="71"/>
      <c r="C264" s="71"/>
      <c r="D264" s="72">
        <f>D265+D266+D267+D268+D269+D270+D271+D277+D285+D292+D294+D305+D307+D310</f>
        <v>19711.7082</v>
      </c>
      <c r="E264" s="72">
        <f>E265+E266+E267+E268+E269+E270+E271+E277+E285+E292+E294+E305+E307+E310</f>
        <v>30067.910800000005</v>
      </c>
      <c r="F264" s="72">
        <f>F265+F266+F267+F268+F269+F270+F271+F277+F285+F292+F294+F305+F307+F310</f>
        <v>890.3278</v>
      </c>
      <c r="G264" s="72">
        <f>G265+G266+G267+G268+G269+G270+G271+G277+G285+G292+G294+G305+G307+G310</f>
        <v>839.5752</v>
      </c>
      <c r="H264" s="72">
        <f>D264+E264+F264+G264</f>
        <v>51509.522000000004</v>
      </c>
      <c r="I264" s="71"/>
      <c r="J264" s="58"/>
      <c r="K264" s="1"/>
    </row>
    <row r="265" spans="1:11" ht="12.75">
      <c r="A265" s="58" t="s">
        <v>371</v>
      </c>
      <c r="B265" s="58">
        <v>211</v>
      </c>
      <c r="C265" s="73">
        <v>4001</v>
      </c>
      <c r="D265" s="72">
        <v>12851.66</v>
      </c>
      <c r="E265" s="72">
        <v>21419.54</v>
      </c>
      <c r="F265" s="72"/>
      <c r="G265" s="72"/>
      <c r="H265" s="72">
        <f aca="true" t="shared" si="0" ref="H265:H275">SUM(D265:G265)</f>
        <v>34271.2</v>
      </c>
      <c r="I265" s="73"/>
      <c r="J265" s="58"/>
      <c r="K265" s="1"/>
    </row>
    <row r="266" spans="1:11" ht="12.75">
      <c r="A266" s="58" t="s">
        <v>370</v>
      </c>
      <c r="B266" s="58">
        <v>213</v>
      </c>
      <c r="C266" s="73">
        <v>4001</v>
      </c>
      <c r="D266" s="72">
        <v>3881.2</v>
      </c>
      <c r="E266" s="72">
        <v>6468.4</v>
      </c>
      <c r="F266" s="72"/>
      <c r="G266" s="72"/>
      <c r="H266" s="72">
        <f t="shared" si="0"/>
        <v>10349.599999999999</v>
      </c>
      <c r="I266" s="73"/>
      <c r="J266" s="58"/>
      <c r="K266" s="1"/>
    </row>
    <row r="267" spans="1:11" ht="12.75">
      <c r="A267" s="58" t="s">
        <v>371</v>
      </c>
      <c r="B267" s="73">
        <v>211</v>
      </c>
      <c r="C267" s="73"/>
      <c r="D267" s="72"/>
      <c r="E267" s="72"/>
      <c r="F267" s="72"/>
      <c r="G267" s="72"/>
      <c r="H267" s="72">
        <f t="shared" si="0"/>
        <v>0</v>
      </c>
      <c r="I267" s="58"/>
      <c r="J267" s="58"/>
      <c r="K267" s="1"/>
    </row>
    <row r="268" spans="1:11" ht="12.75">
      <c r="A268" s="58" t="s">
        <v>370</v>
      </c>
      <c r="B268" s="73">
        <v>213</v>
      </c>
      <c r="C268" s="73"/>
      <c r="D268" s="72"/>
      <c r="E268" s="72"/>
      <c r="F268" s="72"/>
      <c r="G268" s="72"/>
      <c r="H268" s="72">
        <f t="shared" si="0"/>
        <v>0</v>
      </c>
      <c r="I268" s="58"/>
      <c r="J268" s="58"/>
      <c r="K268" s="1"/>
    </row>
    <row r="269" spans="1:11" ht="12.75">
      <c r="A269" s="58" t="s">
        <v>372</v>
      </c>
      <c r="B269" s="58">
        <v>211</v>
      </c>
      <c r="C269" s="58">
        <v>2000</v>
      </c>
      <c r="D269" s="72"/>
      <c r="E269" s="72"/>
      <c r="F269" s="72"/>
      <c r="G269" s="72"/>
      <c r="H269" s="72">
        <f t="shared" si="0"/>
        <v>0</v>
      </c>
      <c r="I269" s="58"/>
      <c r="J269" s="58"/>
      <c r="K269" s="1"/>
    </row>
    <row r="270" spans="1:11" ht="12.75">
      <c r="A270" s="58" t="s">
        <v>370</v>
      </c>
      <c r="B270" s="58">
        <v>213</v>
      </c>
      <c r="C270" s="58">
        <v>2000</v>
      </c>
      <c r="D270" s="72"/>
      <c r="E270" s="72"/>
      <c r="F270" s="72"/>
      <c r="G270" s="72"/>
      <c r="H270" s="72">
        <f t="shared" si="0"/>
        <v>0</v>
      </c>
      <c r="I270" s="58"/>
      <c r="J270" s="58"/>
      <c r="K270" s="1"/>
    </row>
    <row r="271" spans="1:11" ht="25.5">
      <c r="A271" s="58" t="s">
        <v>310</v>
      </c>
      <c r="B271" s="58">
        <v>212</v>
      </c>
      <c r="C271" s="58">
        <v>4000</v>
      </c>
      <c r="D271" s="72">
        <f>D272+D273+D274+D275</f>
        <v>0</v>
      </c>
      <c r="E271" s="72">
        <f>E272+E273+E274+E275</f>
        <v>190</v>
      </c>
      <c r="F271" s="72">
        <f>F272+F273+F274+F275</f>
        <v>50</v>
      </c>
      <c r="G271" s="72">
        <f>G272+G273+G274+G275</f>
        <v>0</v>
      </c>
      <c r="H271" s="72">
        <f t="shared" si="0"/>
        <v>240</v>
      </c>
      <c r="I271" s="58"/>
      <c r="J271" s="58"/>
      <c r="K271" s="1"/>
    </row>
    <row r="272" spans="1:11" ht="12.75">
      <c r="A272" s="58" t="s">
        <v>311</v>
      </c>
      <c r="B272" s="58">
        <v>212</v>
      </c>
      <c r="C272" s="58" t="s">
        <v>343</v>
      </c>
      <c r="D272" s="72"/>
      <c r="E272" s="72">
        <v>190</v>
      </c>
      <c r="F272" s="72">
        <v>50</v>
      </c>
      <c r="G272" s="72"/>
      <c r="H272" s="72">
        <f t="shared" si="0"/>
        <v>240</v>
      </c>
      <c r="I272" s="58"/>
      <c r="J272" s="58"/>
      <c r="K272" s="1"/>
    </row>
    <row r="273" spans="1:11" ht="12.75">
      <c r="A273" s="58" t="s">
        <v>312</v>
      </c>
      <c r="B273" s="58">
        <v>212</v>
      </c>
      <c r="C273" s="58" t="s">
        <v>344</v>
      </c>
      <c r="D273" s="72"/>
      <c r="E273" s="72"/>
      <c r="F273" s="72"/>
      <c r="G273" s="72"/>
      <c r="H273" s="72">
        <f t="shared" si="0"/>
        <v>0</v>
      </c>
      <c r="I273" s="58"/>
      <c r="J273" s="58"/>
      <c r="K273" s="1"/>
    </row>
    <row r="274" spans="1:11" ht="12.75">
      <c r="A274" s="58" t="s">
        <v>313</v>
      </c>
      <c r="B274" s="58"/>
      <c r="C274" s="58"/>
      <c r="D274" s="72"/>
      <c r="E274" s="72"/>
      <c r="F274" s="72"/>
      <c r="G274" s="72"/>
      <c r="H274" s="72">
        <f t="shared" si="0"/>
        <v>0</v>
      </c>
      <c r="I274" s="58"/>
      <c r="J274" s="58"/>
      <c r="K274" s="1"/>
    </row>
    <row r="275" spans="1:11" ht="12.75">
      <c r="A275" s="58" t="s">
        <v>314</v>
      </c>
      <c r="B275" s="58">
        <v>212</v>
      </c>
      <c r="C275" s="58" t="s">
        <v>345</v>
      </c>
      <c r="D275" s="72"/>
      <c r="E275" s="72"/>
      <c r="F275" s="72"/>
      <c r="G275" s="72"/>
      <c r="H275" s="72">
        <f t="shared" si="0"/>
        <v>0</v>
      </c>
      <c r="I275" s="58"/>
      <c r="J275" s="58"/>
      <c r="K275" s="1"/>
    </row>
    <row r="276" spans="1:11" ht="12.75">
      <c r="A276" s="58"/>
      <c r="B276" s="58"/>
      <c r="C276" s="58"/>
      <c r="D276" s="72"/>
      <c r="E276" s="72"/>
      <c r="F276" s="72"/>
      <c r="G276" s="72"/>
      <c r="H276" s="72"/>
      <c r="I276" s="58"/>
      <c r="J276" s="58"/>
      <c r="K276" s="1"/>
    </row>
    <row r="277" spans="1:11" ht="12.75">
      <c r="A277" s="58" t="s">
        <v>373</v>
      </c>
      <c r="B277" s="58" t="s">
        <v>427</v>
      </c>
      <c r="C277" s="58">
        <v>4000</v>
      </c>
      <c r="D277" s="72">
        <f>D278+D279+D280+D281+D282+D283+D284</f>
        <v>2560.7762000000002</v>
      </c>
      <c r="E277" s="72">
        <f>E278+E279+E280+E281+E282+E283</f>
        <v>1424.2668</v>
      </c>
      <c r="F277" s="72">
        <f>F278+F279+F280+F281+F282+F283</f>
        <v>386.4268</v>
      </c>
      <c r="G277" s="72">
        <f>G278+G279+G280+G281+G282+G283</f>
        <v>471.2052</v>
      </c>
      <c r="H277" s="72">
        <f>H278+H279+H280+H281+H282+H283</f>
        <v>4842.675</v>
      </c>
      <c r="I277" s="58"/>
      <c r="J277" s="58"/>
      <c r="K277" s="1"/>
    </row>
    <row r="278" spans="1:11" ht="12.75">
      <c r="A278" s="74" t="s">
        <v>346</v>
      </c>
      <c r="B278" s="10">
        <v>221</v>
      </c>
      <c r="C278" s="10">
        <v>4000</v>
      </c>
      <c r="D278" s="75">
        <v>13.3072</v>
      </c>
      <c r="E278" s="75">
        <v>12.0598</v>
      </c>
      <c r="F278" s="75">
        <v>7.4858</v>
      </c>
      <c r="G278" s="75">
        <v>8.7322</v>
      </c>
      <c r="H278" s="75">
        <f aca="true" t="shared" si="1" ref="H278:H283">SUM(D278:G278)</f>
        <v>41.584999999999994</v>
      </c>
      <c r="I278" s="10"/>
      <c r="J278" s="10"/>
      <c r="K278" s="1"/>
    </row>
    <row r="279" spans="1:11" ht="12.75">
      <c r="A279" s="74" t="s">
        <v>347</v>
      </c>
      <c r="B279" s="10">
        <v>221</v>
      </c>
      <c r="C279" s="76">
        <v>4001</v>
      </c>
      <c r="D279" s="77">
        <v>61.5</v>
      </c>
      <c r="E279" s="77">
        <v>61.5</v>
      </c>
      <c r="F279" s="77">
        <v>61.5</v>
      </c>
      <c r="G279" s="77">
        <v>20.5</v>
      </c>
      <c r="H279" s="77">
        <f t="shared" si="1"/>
        <v>205</v>
      </c>
      <c r="I279" s="10"/>
      <c r="J279" s="10"/>
      <c r="K279" s="1"/>
    </row>
    <row r="280" spans="1:11" ht="12.75">
      <c r="A280" s="74" t="s">
        <v>147</v>
      </c>
      <c r="B280" s="10">
        <v>223</v>
      </c>
      <c r="C280" s="10" t="s">
        <v>349</v>
      </c>
      <c r="D280" s="75">
        <v>78.996</v>
      </c>
      <c r="E280" s="75">
        <v>71.589</v>
      </c>
      <c r="F280" s="75">
        <v>53.687</v>
      </c>
      <c r="G280" s="75">
        <v>42.588</v>
      </c>
      <c r="H280" s="75">
        <f t="shared" si="1"/>
        <v>246.85999999999999</v>
      </c>
      <c r="I280" s="10"/>
      <c r="J280" s="10"/>
      <c r="K280" s="1"/>
    </row>
    <row r="281" spans="1:11" ht="12.75">
      <c r="A281" s="74" t="s">
        <v>148</v>
      </c>
      <c r="B281" s="10">
        <v>223</v>
      </c>
      <c r="C281" s="10" t="s">
        <v>348</v>
      </c>
      <c r="D281" s="75">
        <v>102.804</v>
      </c>
      <c r="E281" s="75">
        <v>102.82</v>
      </c>
      <c r="F281" s="75">
        <v>106.584</v>
      </c>
      <c r="G281" s="75">
        <v>82.992</v>
      </c>
      <c r="H281" s="75">
        <f t="shared" si="1"/>
        <v>395.2</v>
      </c>
      <c r="I281" s="10"/>
      <c r="J281" s="10"/>
      <c r="K281" s="1"/>
    </row>
    <row r="282" spans="1:11" ht="12.75">
      <c r="A282" s="74" t="s">
        <v>149</v>
      </c>
      <c r="B282" s="10">
        <v>223</v>
      </c>
      <c r="C282" s="10" t="s">
        <v>350</v>
      </c>
      <c r="D282" s="75">
        <v>2142.485</v>
      </c>
      <c r="E282" s="75">
        <v>921.123</v>
      </c>
      <c r="F282" s="75">
        <v>44.992</v>
      </c>
      <c r="G282" s="75"/>
      <c r="H282" s="75">
        <f t="shared" si="1"/>
        <v>3108.6000000000004</v>
      </c>
      <c r="I282" s="10"/>
      <c r="J282" s="10"/>
      <c r="K282" s="1"/>
    </row>
    <row r="283" spans="1:11" ht="12.75">
      <c r="A283" s="74" t="s">
        <v>150</v>
      </c>
      <c r="B283" s="10">
        <v>223</v>
      </c>
      <c r="C283" s="10" t="s">
        <v>351</v>
      </c>
      <c r="D283" s="75">
        <v>161.684</v>
      </c>
      <c r="E283" s="75">
        <v>255.175</v>
      </c>
      <c r="F283" s="75">
        <v>112.178</v>
      </c>
      <c r="G283" s="75">
        <v>316.393</v>
      </c>
      <c r="H283" s="75">
        <f t="shared" si="1"/>
        <v>845.4300000000001</v>
      </c>
      <c r="I283" s="10"/>
      <c r="J283" s="10"/>
      <c r="K283" s="1"/>
    </row>
    <row r="284" spans="1:11" ht="12.75">
      <c r="A284" s="74"/>
      <c r="B284" s="10"/>
      <c r="C284" s="10"/>
      <c r="D284" s="75"/>
      <c r="E284" s="75"/>
      <c r="F284" s="75"/>
      <c r="G284" s="75"/>
      <c r="H284" s="75"/>
      <c r="I284" s="10"/>
      <c r="J284" s="10"/>
      <c r="K284" s="1"/>
    </row>
    <row r="285" spans="1:11" ht="12.75">
      <c r="A285" s="58" t="s">
        <v>374</v>
      </c>
      <c r="B285" s="58">
        <v>225</v>
      </c>
      <c r="C285" s="58">
        <v>4000</v>
      </c>
      <c r="D285" s="72">
        <f>D286+D287+D288+D290+D291</f>
        <v>44.972</v>
      </c>
      <c r="E285" s="72">
        <f>E286+E287+E288+E290+E291</f>
        <v>25.304000000000002</v>
      </c>
      <c r="F285" s="72">
        <f>F286+F287+F288+F290+F291</f>
        <v>20.62</v>
      </c>
      <c r="G285" s="72">
        <f>G286+G287+G288+G290+G291</f>
        <v>25.304000000000002</v>
      </c>
      <c r="H285" s="72">
        <f aca="true" t="shared" si="2" ref="H285:H306">SUM(D285:G285)</f>
        <v>116.20000000000002</v>
      </c>
      <c r="I285" s="58"/>
      <c r="J285" s="58"/>
      <c r="K285" s="1"/>
    </row>
    <row r="286" spans="1:11" ht="12.75">
      <c r="A286" s="74"/>
      <c r="B286" s="58"/>
      <c r="C286" s="58"/>
      <c r="D286" s="75"/>
      <c r="E286" s="75"/>
      <c r="F286" s="75"/>
      <c r="G286" s="75"/>
      <c r="H286" s="75">
        <f t="shared" si="2"/>
        <v>0</v>
      </c>
      <c r="I286" s="58"/>
      <c r="J286" s="58"/>
      <c r="K286" s="1"/>
    </row>
    <row r="287" spans="1:11" ht="12.75">
      <c r="A287" s="74" t="s">
        <v>309</v>
      </c>
      <c r="B287" s="10">
        <v>225</v>
      </c>
      <c r="C287" s="10" t="s">
        <v>352</v>
      </c>
      <c r="D287" s="75">
        <v>29.972</v>
      </c>
      <c r="E287" s="75">
        <v>10.304</v>
      </c>
      <c r="F287" s="75">
        <v>5.62</v>
      </c>
      <c r="G287" s="75">
        <v>10.304</v>
      </c>
      <c r="H287" s="75">
        <f t="shared" si="2"/>
        <v>56.2</v>
      </c>
      <c r="I287" s="10"/>
      <c r="J287" s="10"/>
      <c r="K287" s="1"/>
    </row>
    <row r="288" spans="1:11" ht="12.75">
      <c r="A288" s="74" t="s">
        <v>155</v>
      </c>
      <c r="B288" s="10">
        <v>225</v>
      </c>
      <c r="C288" s="10" t="s">
        <v>376</v>
      </c>
      <c r="D288" s="75">
        <v>15</v>
      </c>
      <c r="E288" s="75">
        <v>15</v>
      </c>
      <c r="F288" s="75">
        <v>15</v>
      </c>
      <c r="G288" s="75">
        <v>15</v>
      </c>
      <c r="H288" s="75">
        <f t="shared" si="2"/>
        <v>60</v>
      </c>
      <c r="I288" s="10"/>
      <c r="J288" s="10"/>
      <c r="K288" s="1"/>
    </row>
    <row r="289" spans="1:11" ht="12.75">
      <c r="A289" s="74" t="s">
        <v>155</v>
      </c>
      <c r="B289" s="10">
        <v>225</v>
      </c>
      <c r="C289" s="10" t="s">
        <v>367</v>
      </c>
      <c r="D289" s="75"/>
      <c r="E289" s="75"/>
      <c r="F289" s="75"/>
      <c r="G289" s="75"/>
      <c r="H289" s="75">
        <f t="shared" si="2"/>
        <v>0</v>
      </c>
      <c r="I289" s="10"/>
      <c r="J289" s="10"/>
      <c r="K289" s="1"/>
    </row>
    <row r="290" spans="1:11" ht="25.5">
      <c r="A290" s="74" t="s">
        <v>156</v>
      </c>
      <c r="B290" s="10"/>
      <c r="C290" s="10"/>
      <c r="D290" s="75"/>
      <c r="E290" s="75"/>
      <c r="F290" s="75"/>
      <c r="G290" s="75"/>
      <c r="H290" s="75">
        <f t="shared" si="2"/>
        <v>0</v>
      </c>
      <c r="I290" s="10"/>
      <c r="J290" s="10"/>
      <c r="K290" s="1"/>
    </row>
    <row r="291" spans="1:11" ht="29.25" customHeight="1">
      <c r="A291" s="74" t="s">
        <v>157</v>
      </c>
      <c r="B291" s="10">
        <v>225</v>
      </c>
      <c r="C291" s="10" t="s">
        <v>382</v>
      </c>
      <c r="D291" s="75"/>
      <c r="E291" s="75"/>
      <c r="F291" s="75"/>
      <c r="G291" s="75"/>
      <c r="H291" s="75">
        <f t="shared" si="2"/>
        <v>0</v>
      </c>
      <c r="I291" s="10"/>
      <c r="J291" s="10"/>
      <c r="K291" s="1"/>
    </row>
    <row r="292" spans="1:11" ht="25.5">
      <c r="A292" s="78" t="s">
        <v>315</v>
      </c>
      <c r="B292" s="10">
        <v>222</v>
      </c>
      <c r="C292" s="10" t="s">
        <v>345</v>
      </c>
      <c r="D292" s="72"/>
      <c r="E292" s="72"/>
      <c r="F292" s="72"/>
      <c r="G292" s="72"/>
      <c r="H292" s="72">
        <f t="shared" si="2"/>
        <v>0</v>
      </c>
      <c r="I292" s="10"/>
      <c r="J292" s="10"/>
      <c r="K292" s="1"/>
    </row>
    <row r="293" spans="1:11" ht="12.75">
      <c r="A293" s="74"/>
      <c r="B293" s="10"/>
      <c r="C293" s="10"/>
      <c r="D293" s="75"/>
      <c r="E293" s="75"/>
      <c r="F293" s="75"/>
      <c r="G293" s="75"/>
      <c r="H293" s="75">
        <f t="shared" si="2"/>
        <v>0</v>
      </c>
      <c r="I293" s="10"/>
      <c r="J293" s="10"/>
      <c r="K293" s="1"/>
    </row>
    <row r="294" spans="1:11" ht="12.75">
      <c r="A294" s="58" t="s">
        <v>308</v>
      </c>
      <c r="B294" s="10">
        <v>226</v>
      </c>
      <c r="C294" s="10">
        <v>4000</v>
      </c>
      <c r="D294" s="72">
        <f>D295+D296+D297+D298+D299+D300+D301+D302+D303+D304</f>
        <v>0</v>
      </c>
      <c r="E294" s="72">
        <f>E295+E296+E297+E298+E299+E300+E301+E302+E303+E304</f>
        <v>58.25</v>
      </c>
      <c r="F294" s="72">
        <f>F295+F296+F297+F298+F299+F300+F301+F302+F303+F304</f>
        <v>42.681</v>
      </c>
      <c r="G294" s="72">
        <f>G295+G296+G297+G298+G299+G300+G301+G302+G303+G304</f>
        <v>49.516</v>
      </c>
      <c r="H294" s="72">
        <f t="shared" si="2"/>
        <v>150.447</v>
      </c>
      <c r="I294" s="10"/>
      <c r="J294" s="10"/>
      <c r="K294" s="1"/>
    </row>
    <row r="295" spans="1:11" ht="25.5">
      <c r="A295" s="74" t="s">
        <v>154</v>
      </c>
      <c r="B295" s="10">
        <v>226</v>
      </c>
      <c r="C295" s="10" t="s">
        <v>376</v>
      </c>
      <c r="D295" s="75"/>
      <c r="E295" s="75"/>
      <c r="F295" s="75"/>
      <c r="G295" s="75"/>
      <c r="H295" s="75">
        <f t="shared" si="2"/>
        <v>0</v>
      </c>
      <c r="I295" s="10"/>
      <c r="J295" s="10"/>
      <c r="K295" s="1"/>
    </row>
    <row r="296" spans="1:11" ht="12.75">
      <c r="A296" s="74" t="s">
        <v>301</v>
      </c>
      <c r="B296" s="10">
        <v>226</v>
      </c>
      <c r="C296" s="10" t="s">
        <v>353</v>
      </c>
      <c r="D296" s="75"/>
      <c r="E296" s="75"/>
      <c r="F296" s="75"/>
      <c r="G296" s="75"/>
      <c r="H296" s="75">
        <f t="shared" si="2"/>
        <v>0</v>
      </c>
      <c r="I296" s="10"/>
      <c r="J296" s="10"/>
      <c r="K296" s="1"/>
    </row>
    <row r="297" spans="1:11" ht="12.75">
      <c r="A297" s="74" t="s">
        <v>301</v>
      </c>
      <c r="B297" s="58">
        <v>226</v>
      </c>
      <c r="C297" s="58" t="s">
        <v>377</v>
      </c>
      <c r="D297" s="72"/>
      <c r="E297" s="72"/>
      <c r="F297" s="72"/>
      <c r="G297" s="72"/>
      <c r="H297" s="72">
        <f t="shared" si="2"/>
        <v>0</v>
      </c>
      <c r="I297" s="58"/>
      <c r="J297" s="58"/>
      <c r="K297" s="1"/>
    </row>
    <row r="298" spans="1:11" ht="12.75">
      <c r="A298" s="74" t="s">
        <v>368</v>
      </c>
      <c r="B298" s="10">
        <v>226</v>
      </c>
      <c r="C298" s="10" t="s">
        <v>376</v>
      </c>
      <c r="D298" s="75"/>
      <c r="E298" s="75">
        <v>10.8</v>
      </c>
      <c r="F298" s="75">
        <v>37.181</v>
      </c>
      <c r="G298" s="75">
        <v>24.516</v>
      </c>
      <c r="H298" s="75">
        <f t="shared" si="2"/>
        <v>72.49699999999999</v>
      </c>
      <c r="I298" s="10"/>
      <c r="J298" s="10"/>
      <c r="K298" s="1"/>
    </row>
    <row r="299" spans="1:11" ht="12.75">
      <c r="A299" s="74" t="s">
        <v>151</v>
      </c>
      <c r="B299" s="10"/>
      <c r="C299" s="10"/>
      <c r="D299" s="75"/>
      <c r="E299" s="75"/>
      <c r="F299" s="75"/>
      <c r="G299" s="75"/>
      <c r="H299" s="75">
        <f t="shared" si="2"/>
        <v>0</v>
      </c>
      <c r="I299" s="10"/>
      <c r="J299" s="10"/>
      <c r="K299" s="1"/>
    </row>
    <row r="300" spans="1:11" ht="38.25">
      <c r="A300" s="74" t="s">
        <v>152</v>
      </c>
      <c r="B300" s="10">
        <v>226</v>
      </c>
      <c r="C300" s="10" t="s">
        <v>376</v>
      </c>
      <c r="D300" s="75"/>
      <c r="E300" s="75">
        <v>15</v>
      </c>
      <c r="F300" s="75">
        <v>5.5</v>
      </c>
      <c r="G300" s="75">
        <v>25</v>
      </c>
      <c r="H300" s="75">
        <f t="shared" si="2"/>
        <v>45.5</v>
      </c>
      <c r="I300" s="10"/>
      <c r="J300" s="10"/>
      <c r="K300" s="1"/>
    </row>
    <row r="301" spans="1:11" ht="12.75">
      <c r="A301" s="74" t="s">
        <v>153</v>
      </c>
      <c r="B301" s="10">
        <v>226</v>
      </c>
      <c r="C301" s="10" t="s">
        <v>354</v>
      </c>
      <c r="D301" s="75"/>
      <c r="E301" s="75">
        <v>10</v>
      </c>
      <c r="F301" s="75"/>
      <c r="G301" s="75"/>
      <c r="H301" s="75">
        <f t="shared" si="2"/>
        <v>10</v>
      </c>
      <c r="I301" s="10"/>
      <c r="J301" s="10"/>
      <c r="K301" s="1"/>
    </row>
    <row r="302" spans="1:11" ht="25.5">
      <c r="A302" s="74" t="s">
        <v>302</v>
      </c>
      <c r="B302" s="10">
        <v>226</v>
      </c>
      <c r="C302" s="10" t="s">
        <v>345</v>
      </c>
      <c r="D302" s="75"/>
      <c r="E302" s="75"/>
      <c r="F302" s="75"/>
      <c r="G302" s="75"/>
      <c r="H302" s="75">
        <f t="shared" si="2"/>
        <v>0</v>
      </c>
      <c r="I302" s="10"/>
      <c r="J302" s="10"/>
      <c r="K302" s="1"/>
    </row>
    <row r="303" spans="1:11" ht="12.75">
      <c r="A303" s="74" t="s">
        <v>303</v>
      </c>
      <c r="B303" s="10"/>
      <c r="C303" s="10"/>
      <c r="D303" s="75"/>
      <c r="E303" s="75">
        <v>22.45</v>
      </c>
      <c r="F303" s="75"/>
      <c r="G303" s="75"/>
      <c r="H303" s="75">
        <f t="shared" si="2"/>
        <v>22.45</v>
      </c>
      <c r="I303" s="10"/>
      <c r="J303" s="10"/>
      <c r="K303" s="1"/>
    </row>
    <row r="304" spans="1:11" ht="12.75">
      <c r="A304" s="74" t="s">
        <v>316</v>
      </c>
      <c r="B304" s="10">
        <v>226</v>
      </c>
      <c r="C304" s="10" t="s">
        <v>376</v>
      </c>
      <c r="D304" s="75"/>
      <c r="E304" s="75"/>
      <c r="F304" s="75"/>
      <c r="G304" s="75"/>
      <c r="H304" s="75">
        <f t="shared" si="2"/>
        <v>0</v>
      </c>
      <c r="I304" s="10"/>
      <c r="J304" s="10"/>
      <c r="K304" s="1"/>
    </row>
    <row r="305" spans="2:11" ht="12.75">
      <c r="B305" s="10">
        <v>262</v>
      </c>
      <c r="C305" s="10"/>
      <c r="D305" s="72">
        <f>D306</f>
        <v>0</v>
      </c>
      <c r="E305" s="72">
        <f>E306</f>
        <v>0</v>
      </c>
      <c r="F305" s="72">
        <f>F306</f>
        <v>0</v>
      </c>
      <c r="G305" s="72">
        <f>G306</f>
        <v>0</v>
      </c>
      <c r="H305" s="72">
        <f t="shared" si="2"/>
        <v>0</v>
      </c>
      <c r="I305" s="10"/>
      <c r="J305" s="10"/>
      <c r="K305" s="1"/>
    </row>
    <row r="306" spans="1:11" ht="12.75">
      <c r="A306" s="74" t="s">
        <v>166</v>
      </c>
      <c r="B306" s="10">
        <v>262</v>
      </c>
      <c r="C306" s="10"/>
      <c r="D306" s="75"/>
      <c r="E306" s="75"/>
      <c r="F306" s="75"/>
      <c r="G306" s="75"/>
      <c r="H306" s="75">
        <f t="shared" si="2"/>
        <v>0</v>
      </c>
      <c r="I306" s="10"/>
      <c r="J306" s="10"/>
      <c r="K306" s="1"/>
    </row>
    <row r="307" spans="1:11" ht="12.75">
      <c r="A307" s="58" t="s">
        <v>317</v>
      </c>
      <c r="B307" s="58"/>
      <c r="C307" s="58"/>
      <c r="D307" s="72">
        <f>D308+D309</f>
        <v>136</v>
      </c>
      <c r="E307" s="72">
        <f>E308+E309</f>
        <v>123.25</v>
      </c>
      <c r="F307" s="72">
        <f>F308+F309</f>
        <v>76.5</v>
      </c>
      <c r="G307" s="72">
        <f>G308+G309</f>
        <v>46.75</v>
      </c>
      <c r="H307" s="72">
        <f>SUM(D307:G307)</f>
        <v>382.5</v>
      </c>
      <c r="I307" s="58"/>
      <c r="J307" s="58"/>
      <c r="K307" s="1"/>
    </row>
    <row r="308" spans="1:11" ht="25.5">
      <c r="A308" s="74" t="s">
        <v>429</v>
      </c>
      <c r="B308" s="10">
        <v>290</v>
      </c>
      <c r="C308" s="10" t="s">
        <v>355</v>
      </c>
      <c r="D308" s="75">
        <v>134.5</v>
      </c>
      <c r="E308" s="75">
        <v>123.25</v>
      </c>
      <c r="F308" s="75">
        <v>76.5</v>
      </c>
      <c r="G308" s="75">
        <v>46.75</v>
      </c>
      <c r="H308" s="75">
        <f>SUM(D308:G308)</f>
        <v>381</v>
      </c>
      <c r="I308" s="10"/>
      <c r="J308" s="10"/>
      <c r="K308" s="1"/>
    </row>
    <row r="309" spans="1:11" ht="12.75">
      <c r="A309" s="74" t="s">
        <v>158</v>
      </c>
      <c r="B309" s="10"/>
      <c r="C309" s="10"/>
      <c r="D309" s="75">
        <v>1.5</v>
      </c>
      <c r="E309" s="75"/>
      <c r="F309" s="75"/>
      <c r="G309" s="75"/>
      <c r="H309" s="75">
        <f>SUM(D309:G309)</f>
        <v>1.5</v>
      </c>
      <c r="I309" s="10"/>
      <c r="J309" s="10"/>
      <c r="K309" s="1"/>
    </row>
    <row r="310" spans="1:11" ht="12.75">
      <c r="A310" s="58" t="s">
        <v>375</v>
      </c>
      <c r="B310" s="58">
        <v>300</v>
      </c>
      <c r="C310" s="58"/>
      <c r="D310" s="72">
        <f>D311+D314</f>
        <v>237.1</v>
      </c>
      <c r="E310" s="72">
        <f>E311+E314</f>
        <v>358.9</v>
      </c>
      <c r="F310" s="72">
        <f>F311+F314</f>
        <v>314.1</v>
      </c>
      <c r="G310" s="72">
        <f>G311+G314</f>
        <v>246.8</v>
      </c>
      <c r="H310" s="72">
        <f>H311+H314</f>
        <v>1156.9</v>
      </c>
      <c r="I310" s="58"/>
      <c r="J310" s="58"/>
      <c r="K310" s="1"/>
    </row>
    <row r="311" spans="1:11" ht="12.75">
      <c r="A311" s="74" t="s">
        <v>319</v>
      </c>
      <c r="B311" s="10">
        <v>310</v>
      </c>
      <c r="C311" s="10"/>
      <c r="D311" s="75">
        <f>D312+313:313</f>
        <v>0</v>
      </c>
      <c r="E311" s="75">
        <f>E312+313:313</f>
        <v>0</v>
      </c>
      <c r="F311" s="75">
        <f>F312+313:313</f>
        <v>0</v>
      </c>
      <c r="G311" s="75">
        <f>G312+313:313</f>
        <v>0</v>
      </c>
      <c r="H311" s="75">
        <f aca="true" t="shared" si="3" ref="H311:H318">SUM(D311:G311)</f>
        <v>0</v>
      </c>
      <c r="I311" s="10"/>
      <c r="J311" s="10"/>
      <c r="K311" s="1"/>
    </row>
    <row r="312" spans="1:11" ht="25.5">
      <c r="A312" s="74" t="s">
        <v>159</v>
      </c>
      <c r="B312" s="10">
        <v>310</v>
      </c>
      <c r="C312" s="10" t="s">
        <v>356</v>
      </c>
      <c r="D312" s="77"/>
      <c r="E312" s="77"/>
      <c r="F312" s="77"/>
      <c r="G312" s="77"/>
      <c r="H312" s="77">
        <f t="shared" si="3"/>
        <v>0</v>
      </c>
      <c r="I312" s="10"/>
      <c r="J312" s="10"/>
      <c r="K312" s="1"/>
    </row>
    <row r="313" spans="1:11" ht="25.5">
      <c r="A313" s="74" t="s">
        <v>380</v>
      </c>
      <c r="B313" s="10">
        <v>310</v>
      </c>
      <c r="C313" s="10" t="s">
        <v>379</v>
      </c>
      <c r="D313" s="79"/>
      <c r="E313" s="79"/>
      <c r="F313" s="79"/>
      <c r="G313" s="79"/>
      <c r="H313" s="77">
        <f t="shared" si="3"/>
        <v>0</v>
      </c>
      <c r="I313" s="10"/>
      <c r="J313" s="10"/>
      <c r="K313" s="1"/>
    </row>
    <row r="314" spans="1:11" ht="12.75">
      <c r="A314" s="78" t="s">
        <v>318</v>
      </c>
      <c r="B314" s="10"/>
      <c r="C314" s="10"/>
      <c r="D314" s="80">
        <f>D316+D317+D318+D319+D320+D321+D322+D323+D324+D325</f>
        <v>237.1</v>
      </c>
      <c r="E314" s="80">
        <f>E316+E317+E318+E319+E320+E321+E322+E323+E324</f>
        <v>358.9</v>
      </c>
      <c r="F314" s="80">
        <f>F315+F316+F317+F318+F319+F320+F321+F322+F323+F324</f>
        <v>314.1</v>
      </c>
      <c r="G314" s="80">
        <f>G316+G317+G318+G319+G320+G321+G322+G323+G324</f>
        <v>246.8</v>
      </c>
      <c r="H314" s="72">
        <f t="shared" si="3"/>
        <v>1156.9</v>
      </c>
      <c r="I314" s="10"/>
      <c r="J314" s="10"/>
      <c r="K314" s="1"/>
    </row>
    <row r="315" spans="1:11" ht="12.75">
      <c r="A315" s="81" t="s">
        <v>381</v>
      </c>
      <c r="B315" s="10">
        <v>340</v>
      </c>
      <c r="C315" s="10" t="s">
        <v>378</v>
      </c>
      <c r="D315" s="75"/>
      <c r="E315" s="75"/>
      <c r="F315" s="75"/>
      <c r="G315" s="75"/>
      <c r="H315" s="75">
        <f t="shared" si="3"/>
        <v>0</v>
      </c>
      <c r="I315" s="10"/>
      <c r="J315" s="10"/>
      <c r="K315" s="1"/>
    </row>
    <row r="316" spans="1:11" ht="12.75">
      <c r="A316" s="81" t="s">
        <v>160</v>
      </c>
      <c r="B316" s="10">
        <v>340</v>
      </c>
      <c r="C316" s="10" t="s">
        <v>358</v>
      </c>
      <c r="D316" s="75"/>
      <c r="E316" s="75">
        <v>10</v>
      </c>
      <c r="F316" s="75"/>
      <c r="G316" s="75"/>
      <c r="H316" s="75">
        <f t="shared" si="3"/>
        <v>10</v>
      </c>
      <c r="I316" s="10"/>
      <c r="J316" s="10"/>
      <c r="K316" s="1"/>
    </row>
    <row r="317" spans="1:11" ht="12.75">
      <c r="A317" s="81" t="s">
        <v>320</v>
      </c>
      <c r="B317" s="10">
        <v>340</v>
      </c>
      <c r="C317" s="10" t="s">
        <v>359</v>
      </c>
      <c r="D317" s="75"/>
      <c r="E317" s="75"/>
      <c r="F317" s="75"/>
      <c r="G317" s="75"/>
      <c r="H317" s="75">
        <f t="shared" si="3"/>
        <v>0</v>
      </c>
      <c r="I317" s="10"/>
      <c r="J317" s="10"/>
      <c r="K317" s="1"/>
    </row>
    <row r="318" spans="1:11" ht="12.75">
      <c r="A318" s="81" t="s">
        <v>161</v>
      </c>
      <c r="B318" s="10"/>
      <c r="C318" s="10"/>
      <c r="D318" s="75"/>
      <c r="E318" s="75">
        <v>10</v>
      </c>
      <c r="F318" s="75"/>
      <c r="G318" s="75"/>
      <c r="H318" s="75">
        <f t="shared" si="3"/>
        <v>10</v>
      </c>
      <c r="I318" s="10"/>
      <c r="J318" s="10"/>
      <c r="K318" s="1"/>
    </row>
    <row r="319" spans="1:11" ht="25.5">
      <c r="A319" s="81" t="s">
        <v>162</v>
      </c>
      <c r="B319" s="10">
        <v>340</v>
      </c>
      <c r="C319" s="10" t="s">
        <v>357</v>
      </c>
      <c r="D319" s="77"/>
      <c r="E319" s="77"/>
      <c r="F319" s="77"/>
      <c r="G319" s="77"/>
      <c r="H319" s="77">
        <f aca="true" t="shared" si="4" ref="H319:H325">SUM(D319:G319)</f>
        <v>0</v>
      </c>
      <c r="I319" s="10"/>
      <c r="J319" s="10"/>
      <c r="K319" s="1"/>
    </row>
    <row r="320" spans="1:11" ht="12.75">
      <c r="A320" s="81" t="s">
        <v>163</v>
      </c>
      <c r="B320" s="10">
        <v>340</v>
      </c>
      <c r="C320" s="10" t="s">
        <v>360</v>
      </c>
      <c r="D320" s="75">
        <v>5</v>
      </c>
      <c r="E320" s="75">
        <v>25</v>
      </c>
      <c r="F320" s="75">
        <v>5</v>
      </c>
      <c r="G320" s="75"/>
      <c r="H320" s="75">
        <f t="shared" si="4"/>
        <v>35</v>
      </c>
      <c r="I320" s="10"/>
      <c r="J320" s="10"/>
      <c r="K320" s="1"/>
    </row>
    <row r="321" spans="1:11" ht="12.75">
      <c r="A321" s="81" t="s">
        <v>369</v>
      </c>
      <c r="B321" s="10">
        <v>340</v>
      </c>
      <c r="C321" s="10" t="s">
        <v>361</v>
      </c>
      <c r="D321" s="75"/>
      <c r="E321" s="75">
        <v>26.5</v>
      </c>
      <c r="F321" s="75"/>
      <c r="G321" s="75">
        <v>4.75</v>
      </c>
      <c r="H321" s="75">
        <f t="shared" si="4"/>
        <v>31.25</v>
      </c>
      <c r="I321" s="10"/>
      <c r="J321" s="10"/>
      <c r="K321" s="1"/>
    </row>
    <row r="322" spans="1:11" ht="12.75">
      <c r="A322" s="81" t="s">
        <v>164</v>
      </c>
      <c r="B322" s="10"/>
      <c r="C322" s="10"/>
      <c r="D322" s="75"/>
      <c r="E322" s="75"/>
      <c r="F322" s="75"/>
      <c r="G322" s="75"/>
      <c r="H322" s="75">
        <f t="shared" si="4"/>
        <v>0</v>
      </c>
      <c r="I322" s="10"/>
      <c r="J322" s="10"/>
      <c r="K322" s="1"/>
    </row>
    <row r="323" spans="1:11" ht="12.75">
      <c r="A323" s="81" t="s">
        <v>165</v>
      </c>
      <c r="B323" s="10">
        <v>340</v>
      </c>
      <c r="C323" s="10" t="s">
        <v>362</v>
      </c>
      <c r="D323" s="75">
        <v>34</v>
      </c>
      <c r="E323" s="75">
        <v>30</v>
      </c>
      <c r="F323" s="75">
        <v>44.5</v>
      </c>
      <c r="G323" s="75">
        <v>41.5</v>
      </c>
      <c r="H323" s="75">
        <f t="shared" si="4"/>
        <v>150</v>
      </c>
      <c r="I323" s="10"/>
      <c r="J323" s="10"/>
      <c r="K323" s="1"/>
    </row>
    <row r="324" spans="1:11" ht="12.75">
      <c r="A324" s="81" t="s">
        <v>167</v>
      </c>
      <c r="B324" s="10">
        <v>340</v>
      </c>
      <c r="C324" s="10" t="s">
        <v>363</v>
      </c>
      <c r="D324" s="75">
        <v>160.6</v>
      </c>
      <c r="E324" s="75">
        <v>257.4</v>
      </c>
      <c r="F324" s="75">
        <v>264.6</v>
      </c>
      <c r="G324" s="75">
        <v>200.55</v>
      </c>
      <c r="H324" s="75">
        <f t="shared" si="4"/>
        <v>883.1500000000001</v>
      </c>
      <c r="I324" s="10"/>
      <c r="J324" s="10"/>
      <c r="K324" s="1"/>
    </row>
    <row r="325" spans="1:11" ht="12.75">
      <c r="A325" s="81" t="s">
        <v>426</v>
      </c>
      <c r="B325" s="10">
        <v>340</v>
      </c>
      <c r="C325" s="10" t="s">
        <v>428</v>
      </c>
      <c r="D325" s="75">
        <v>37.5</v>
      </c>
      <c r="E325" s="75"/>
      <c r="F325" s="75"/>
      <c r="G325" s="75"/>
      <c r="H325" s="75">
        <f t="shared" si="4"/>
        <v>37.5</v>
      </c>
      <c r="I325" s="10"/>
      <c r="J325" s="10"/>
      <c r="K325" s="1"/>
    </row>
    <row r="326" spans="1:11" ht="25.5">
      <c r="A326" s="82" t="s">
        <v>394</v>
      </c>
      <c r="B326" s="10"/>
      <c r="C326" s="10"/>
      <c r="D326" s="75"/>
      <c r="E326" s="75"/>
      <c r="F326" s="75"/>
      <c r="G326" s="75"/>
      <c r="H326" s="75"/>
      <c r="I326" s="10"/>
      <c r="J326" s="10"/>
      <c r="K326" s="1"/>
    </row>
    <row r="327" spans="1:11" ht="12.75">
      <c r="A327" s="58" t="s">
        <v>168</v>
      </c>
      <c r="B327" s="10"/>
      <c r="C327" s="10"/>
      <c r="D327" s="75"/>
      <c r="E327" s="75"/>
      <c r="F327" s="75"/>
      <c r="G327" s="75"/>
      <c r="H327" s="75">
        <f>SUM(D327:G327)</f>
        <v>0</v>
      </c>
      <c r="I327" s="10"/>
      <c r="J327" s="10"/>
      <c r="K327" s="1"/>
    </row>
    <row r="328" spans="1:11" ht="12.75">
      <c r="A328" s="83" t="s">
        <v>169</v>
      </c>
      <c r="B328" s="83"/>
      <c r="C328" s="83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84"/>
      <c r="B329" s="84"/>
      <c r="C329" s="84"/>
      <c r="D329" s="1"/>
      <c r="E329" s="1"/>
      <c r="F329" s="1"/>
      <c r="G329" s="1"/>
      <c r="H329" s="1"/>
      <c r="I329" s="1"/>
      <c r="J329" s="1"/>
      <c r="K329" s="1"/>
    </row>
    <row r="330" spans="1:11" ht="25.5">
      <c r="A330" s="85" t="s">
        <v>365</v>
      </c>
      <c r="B330" s="85"/>
      <c r="C330" s="85"/>
      <c r="D330" s="85" t="s">
        <v>170</v>
      </c>
      <c r="E330" s="1"/>
      <c r="F330" s="1"/>
      <c r="G330" s="1"/>
      <c r="H330" s="1"/>
      <c r="I330" s="1"/>
      <c r="J330" s="1"/>
      <c r="K330" s="1"/>
    </row>
    <row r="331" spans="1:11" ht="12.75">
      <c r="A331" s="86"/>
      <c r="B331" s="86"/>
      <c r="C331" s="86"/>
      <c r="D331" s="87">
        <v>0</v>
      </c>
      <c r="E331" s="1"/>
      <c r="F331" s="1"/>
      <c r="G331" s="1"/>
      <c r="H331" s="1"/>
      <c r="I331" s="1"/>
      <c r="J331" s="1"/>
      <c r="K331" s="1"/>
    </row>
    <row r="332" spans="1:11" ht="51">
      <c r="A332" s="84" t="s">
        <v>171</v>
      </c>
      <c r="B332" s="84"/>
      <c r="C332" s="84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84"/>
      <c r="B333" s="84"/>
      <c r="C333" s="84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84" t="s">
        <v>172</v>
      </c>
      <c r="B334" s="84"/>
      <c r="C334" s="84"/>
      <c r="D334" s="1" t="s">
        <v>395</v>
      </c>
      <c r="E334" s="1"/>
      <c r="F334" s="1"/>
      <c r="G334" s="1"/>
      <c r="H334" s="1"/>
      <c r="I334" s="1"/>
      <c r="J334" s="1"/>
      <c r="K334" s="1"/>
    </row>
    <row r="335" spans="1:11" ht="25.5">
      <c r="A335" s="1"/>
      <c r="B335" s="1"/>
      <c r="C335" s="1"/>
      <c r="D335" s="13" t="s">
        <v>275</v>
      </c>
      <c r="E335" s="1"/>
      <c r="F335" s="7" t="s">
        <v>274</v>
      </c>
      <c r="G335" s="7" t="s">
        <v>273</v>
      </c>
      <c r="H335" s="1"/>
      <c r="I335" s="1"/>
      <c r="J335" s="84" t="s">
        <v>173</v>
      </c>
      <c r="K335" s="1"/>
    </row>
    <row r="336" spans="1:11" ht="12.75">
      <c r="A336" s="1"/>
      <c r="B336" s="1"/>
      <c r="C336" s="1"/>
      <c r="D336" s="13"/>
      <c r="E336" s="1"/>
      <c r="F336" s="7"/>
      <c r="G336" s="7"/>
      <c r="H336" s="1"/>
      <c r="I336" s="1"/>
      <c r="J336" s="84"/>
      <c r="K336" s="1"/>
    </row>
    <row r="337" spans="1:11" ht="12.75">
      <c r="A337" s="84"/>
      <c r="B337" s="84"/>
      <c r="C337" s="84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84" t="s">
        <v>174</v>
      </c>
      <c r="B338" s="84"/>
      <c r="C338" s="84"/>
      <c r="D338" s="1" t="s">
        <v>396</v>
      </c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 t="s">
        <v>272</v>
      </c>
      <c r="E339" s="1"/>
      <c r="F339" s="1"/>
      <c r="G339" s="1"/>
      <c r="H339" s="1"/>
      <c r="I339" s="1"/>
      <c r="J339" s="84"/>
      <c r="K339" s="1"/>
    </row>
    <row r="340" spans="1:11" ht="12.75">
      <c r="A340" s="84" t="s">
        <v>175</v>
      </c>
      <c r="B340" s="84"/>
      <c r="C340" s="84"/>
      <c r="D340" s="1"/>
      <c r="E340" s="1"/>
      <c r="F340" s="1"/>
      <c r="G340" s="1"/>
      <c r="H340" s="1"/>
      <c r="I340" s="1"/>
      <c r="J340" s="1"/>
      <c r="K340" s="1"/>
    </row>
  </sheetData>
  <sheetProtection/>
  <mergeCells count="182">
    <mergeCell ref="B246:C246"/>
    <mergeCell ref="B247:C247"/>
    <mergeCell ref="B248:C248"/>
    <mergeCell ref="A228:K228"/>
    <mergeCell ref="D229:E229"/>
    <mergeCell ref="F229:G229"/>
    <mergeCell ref="H229:I229"/>
    <mergeCell ref="B244:C244"/>
    <mergeCell ref="B245:C245"/>
    <mergeCell ref="D226:E226"/>
    <mergeCell ref="F226:G226"/>
    <mergeCell ref="H226:I226"/>
    <mergeCell ref="D227:E227"/>
    <mergeCell ref="F227:G227"/>
    <mergeCell ref="H227:I227"/>
    <mergeCell ref="A222:K222"/>
    <mergeCell ref="D223:E223"/>
    <mergeCell ref="F223:H223"/>
    <mergeCell ref="D224:E224"/>
    <mergeCell ref="F224:H224"/>
    <mergeCell ref="A225:K225"/>
    <mergeCell ref="D219:E219"/>
    <mergeCell ref="F219:H219"/>
    <mergeCell ref="D220:E220"/>
    <mergeCell ref="F220:H220"/>
    <mergeCell ref="D221:E221"/>
    <mergeCell ref="F221:H221"/>
    <mergeCell ref="D216:E216"/>
    <mergeCell ref="F216:H216"/>
    <mergeCell ref="D217:E217"/>
    <mergeCell ref="F217:H217"/>
    <mergeCell ref="D218:E218"/>
    <mergeCell ref="F218:H218"/>
    <mergeCell ref="F211:H211"/>
    <mergeCell ref="F212:H212"/>
    <mergeCell ref="A213:K213"/>
    <mergeCell ref="D214:E214"/>
    <mergeCell ref="F214:H214"/>
    <mergeCell ref="D215:E215"/>
    <mergeCell ref="F215:H215"/>
    <mergeCell ref="G205:H205"/>
    <mergeCell ref="G206:H206"/>
    <mergeCell ref="A207:K207"/>
    <mergeCell ref="A208:K208"/>
    <mergeCell ref="F209:H209"/>
    <mergeCell ref="F210:H210"/>
    <mergeCell ref="I201:I202"/>
    <mergeCell ref="J201:J202"/>
    <mergeCell ref="K201:K202"/>
    <mergeCell ref="G202:H202"/>
    <mergeCell ref="F203:H203"/>
    <mergeCell ref="G204:H204"/>
    <mergeCell ref="A194:F194"/>
    <mergeCell ref="A195:K195"/>
    <mergeCell ref="A196:J196"/>
    <mergeCell ref="A197:J197"/>
    <mergeCell ref="A198:H198"/>
    <mergeCell ref="A200:A202"/>
    <mergeCell ref="D200:E200"/>
    <mergeCell ref="F200:K200"/>
    <mergeCell ref="D201:E201"/>
    <mergeCell ref="F201:H201"/>
    <mergeCell ref="D188:G188"/>
    <mergeCell ref="D189:H189"/>
    <mergeCell ref="D190:G190"/>
    <mergeCell ref="D191:G191"/>
    <mergeCell ref="D192:G192"/>
    <mergeCell ref="D193:G193"/>
    <mergeCell ref="D181:H181"/>
    <mergeCell ref="D182:H182"/>
    <mergeCell ref="D183:G183"/>
    <mergeCell ref="D185:H185"/>
    <mergeCell ref="D186:G186"/>
    <mergeCell ref="D187:H187"/>
    <mergeCell ref="D175:G175"/>
    <mergeCell ref="D176:G176"/>
    <mergeCell ref="D177:H177"/>
    <mergeCell ref="D178:G178"/>
    <mergeCell ref="D179:G179"/>
    <mergeCell ref="D180:H180"/>
    <mergeCell ref="D169:G169"/>
    <mergeCell ref="D170:G170"/>
    <mergeCell ref="D171:G171"/>
    <mergeCell ref="D172:G172"/>
    <mergeCell ref="D173:G173"/>
    <mergeCell ref="D174:G174"/>
    <mergeCell ref="D163:G163"/>
    <mergeCell ref="D164:G164"/>
    <mergeCell ref="D165:G165"/>
    <mergeCell ref="D166:G166"/>
    <mergeCell ref="D167:G167"/>
    <mergeCell ref="D168:G168"/>
    <mergeCell ref="D157:G157"/>
    <mergeCell ref="D158:G158"/>
    <mergeCell ref="D159:G159"/>
    <mergeCell ref="D160:G160"/>
    <mergeCell ref="D161:G161"/>
    <mergeCell ref="D162:G162"/>
    <mergeCell ref="D151:G151"/>
    <mergeCell ref="D152:G152"/>
    <mergeCell ref="D153:G153"/>
    <mergeCell ref="D154:G154"/>
    <mergeCell ref="D155:G155"/>
    <mergeCell ref="D156:G156"/>
    <mergeCell ref="D145:G145"/>
    <mergeCell ref="D146:G146"/>
    <mergeCell ref="D147:G147"/>
    <mergeCell ref="D148:G148"/>
    <mergeCell ref="D149:G149"/>
    <mergeCell ref="D150:G150"/>
    <mergeCell ref="D139:G139"/>
    <mergeCell ref="D140:G140"/>
    <mergeCell ref="D141:G141"/>
    <mergeCell ref="D142:G142"/>
    <mergeCell ref="D143:G143"/>
    <mergeCell ref="D144:G144"/>
    <mergeCell ref="A134:B134"/>
    <mergeCell ref="D134:G135"/>
    <mergeCell ref="A136:B137"/>
    <mergeCell ref="D136:G136"/>
    <mergeCell ref="D137:G137"/>
    <mergeCell ref="D138:G138"/>
    <mergeCell ref="B95:D95"/>
    <mergeCell ref="B96:D96"/>
    <mergeCell ref="B97:D97"/>
    <mergeCell ref="F122:F123"/>
    <mergeCell ref="F124:F125"/>
    <mergeCell ref="A133:B133"/>
    <mergeCell ref="A83:F83"/>
    <mergeCell ref="A84:J84"/>
    <mergeCell ref="A91:F91"/>
    <mergeCell ref="B92:D92"/>
    <mergeCell ref="B93:D93"/>
    <mergeCell ref="B94:D94"/>
    <mergeCell ref="A77:F77"/>
    <mergeCell ref="A78:F78"/>
    <mergeCell ref="A79:F79"/>
    <mergeCell ref="A80:F80"/>
    <mergeCell ref="A81:F81"/>
    <mergeCell ref="A82:F82"/>
    <mergeCell ref="A71:J71"/>
    <mergeCell ref="A72:G72"/>
    <mergeCell ref="A73:G73"/>
    <mergeCell ref="A74:F74"/>
    <mergeCell ref="A75:F75"/>
    <mergeCell ref="A76:F76"/>
    <mergeCell ref="A43:J43"/>
    <mergeCell ref="A44:J44"/>
    <mergeCell ref="A47:G47"/>
    <mergeCell ref="A57:G57"/>
    <mergeCell ref="A61:H61"/>
    <mergeCell ref="A63:G63"/>
    <mergeCell ref="D34:J34"/>
    <mergeCell ref="A38:H38"/>
    <mergeCell ref="A39:H39"/>
    <mergeCell ref="A40:K40"/>
    <mergeCell ref="A41:J41"/>
    <mergeCell ref="A42:J42"/>
    <mergeCell ref="D28:J28"/>
    <mergeCell ref="D29:J29"/>
    <mergeCell ref="D30:J30"/>
    <mergeCell ref="D31:J31"/>
    <mergeCell ref="D32:J32"/>
    <mergeCell ref="D33:J33"/>
    <mergeCell ref="D22:J22"/>
    <mergeCell ref="D23:J23"/>
    <mergeCell ref="D24:J24"/>
    <mergeCell ref="D25:J25"/>
    <mergeCell ref="D26:J26"/>
    <mergeCell ref="D27:J27"/>
    <mergeCell ref="D16:J16"/>
    <mergeCell ref="D17:J17"/>
    <mergeCell ref="D18:J18"/>
    <mergeCell ref="D19:J19"/>
    <mergeCell ref="D20:J20"/>
    <mergeCell ref="D21:J21"/>
    <mergeCell ref="A2:J2"/>
    <mergeCell ref="A3:J3"/>
    <mergeCell ref="D12:J12"/>
    <mergeCell ref="D13:J13"/>
    <mergeCell ref="D14:J14"/>
    <mergeCell ref="D15:J15"/>
  </mergeCells>
  <hyperlinks>
    <hyperlink ref="D19" r:id="rId1" display="namgymn@mail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0"/>
  <sheetViews>
    <sheetView zoomScalePageLayoutView="0" workbookViewId="0" topLeftCell="A1">
      <selection activeCell="C332" sqref="C332"/>
    </sheetView>
  </sheetViews>
  <sheetFormatPr defaultColWidth="9.00390625" defaultRowHeight="12.75"/>
  <cols>
    <col min="1" max="1" width="35.25390625" style="0" customWidth="1"/>
    <col min="3" max="3" width="9.875" style="0" customWidth="1"/>
    <col min="4" max="4" width="15.625" style="0" customWidth="1"/>
    <col min="5" max="5" width="16.00390625" style="0" customWidth="1"/>
    <col min="6" max="7" width="12.875" style="0" customWidth="1"/>
    <col min="8" max="8" width="16.625" style="0" customWidth="1"/>
  </cols>
  <sheetData>
    <row r="1" spans="1:11" ht="12.75">
      <c r="A1" s="5"/>
      <c r="B1" s="5"/>
      <c r="C1" s="5"/>
      <c r="D1" s="1"/>
      <c r="E1" s="1"/>
      <c r="F1" s="1"/>
      <c r="G1" s="1"/>
      <c r="H1" s="1"/>
      <c r="I1" s="1"/>
      <c r="J1" s="1"/>
      <c r="K1" s="1"/>
    </row>
    <row r="2" spans="1:11" ht="12.7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1"/>
    </row>
    <row r="3" spans="1:11" ht="12.7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1"/>
    </row>
    <row r="4" spans="1:11" ht="12.75">
      <c r="A4" s="1"/>
      <c r="B4" s="1"/>
      <c r="C4" s="1"/>
      <c r="D4" s="7"/>
      <c r="E4" s="8" t="s">
        <v>397</v>
      </c>
      <c r="F4" s="1"/>
      <c r="G4" s="1"/>
      <c r="H4" s="1"/>
      <c r="I4" s="1"/>
      <c r="J4" s="1"/>
      <c r="K4" s="1"/>
    </row>
    <row r="5" spans="1:11" ht="12.75">
      <c r="A5" s="9" t="s">
        <v>364</v>
      </c>
      <c r="B5" s="9"/>
      <c r="C5" s="9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423</v>
      </c>
      <c r="B6" s="9"/>
      <c r="C6" s="9"/>
      <c r="D6" s="1"/>
      <c r="E6" s="1"/>
      <c r="F6" s="1"/>
      <c r="G6" s="1" t="s">
        <v>432</v>
      </c>
      <c r="H6" s="1"/>
      <c r="I6" s="1"/>
      <c r="J6" s="1"/>
      <c r="K6" s="1"/>
    </row>
    <row r="7" spans="1:11" ht="12.75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 t="s">
        <v>425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 t="s">
        <v>433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9" t="s">
        <v>3</v>
      </c>
      <c r="B11" s="9"/>
      <c r="C11" s="9"/>
      <c r="D11" s="1"/>
      <c r="E11" s="1"/>
      <c r="F11" s="1"/>
      <c r="G11" s="1"/>
      <c r="H11" s="1"/>
      <c r="I11" s="1"/>
      <c r="J11" s="1"/>
      <c r="K11" s="1"/>
    </row>
    <row r="12" spans="1:11" ht="12.75">
      <c r="A12" s="10" t="s">
        <v>4</v>
      </c>
      <c r="B12" s="10"/>
      <c r="C12" s="10"/>
      <c r="D12" s="94" t="str">
        <f>A3</f>
        <v>Муниципальное бюджетное общеобразовательное учреждение "Намская улусная гимназия имени Н.С. Охлопкова" Муниципального образования "Намский улус" Республики Саха (Якутия).</v>
      </c>
      <c r="E12" s="94"/>
      <c r="F12" s="94"/>
      <c r="G12" s="94"/>
      <c r="H12" s="94"/>
      <c r="I12" s="94"/>
      <c r="J12" s="94"/>
      <c r="K12" s="1"/>
    </row>
    <row r="13" spans="1:11" ht="16.5" customHeight="1">
      <c r="A13" s="10" t="s">
        <v>5</v>
      </c>
      <c r="B13" s="10"/>
      <c r="C13" s="10"/>
      <c r="D13" s="94" t="s">
        <v>6</v>
      </c>
      <c r="E13" s="94"/>
      <c r="F13" s="94"/>
      <c r="G13" s="94"/>
      <c r="H13" s="94"/>
      <c r="I13" s="94"/>
      <c r="J13" s="94"/>
      <c r="K13" s="1"/>
    </row>
    <row r="14" spans="1:11" ht="15" customHeight="1">
      <c r="A14" s="10" t="s">
        <v>7</v>
      </c>
      <c r="B14" s="10"/>
      <c r="C14" s="10"/>
      <c r="D14" s="95">
        <v>40872</v>
      </c>
      <c r="E14" s="94"/>
      <c r="F14" s="94"/>
      <c r="G14" s="94"/>
      <c r="H14" s="94"/>
      <c r="I14" s="94"/>
      <c r="J14" s="94"/>
      <c r="K14" s="1"/>
    </row>
    <row r="15" spans="1:11" ht="15" customHeight="1">
      <c r="A15" s="10" t="s">
        <v>8</v>
      </c>
      <c r="B15" s="10"/>
      <c r="C15" s="10"/>
      <c r="D15" s="94" t="s">
        <v>284</v>
      </c>
      <c r="E15" s="94"/>
      <c r="F15" s="94"/>
      <c r="G15" s="94"/>
      <c r="H15" s="94"/>
      <c r="I15" s="94"/>
      <c r="J15" s="94"/>
      <c r="K15" s="1"/>
    </row>
    <row r="16" spans="1:11" ht="14.25" customHeight="1">
      <c r="A16" s="10" t="s">
        <v>9</v>
      </c>
      <c r="B16" s="10"/>
      <c r="C16" s="10"/>
      <c r="D16" s="94" t="s">
        <v>6</v>
      </c>
      <c r="E16" s="94"/>
      <c r="F16" s="94"/>
      <c r="G16" s="94"/>
      <c r="H16" s="94"/>
      <c r="I16" s="94"/>
      <c r="J16" s="94"/>
      <c r="K16" s="1"/>
    </row>
    <row r="17" spans="1:11" ht="16.5" customHeight="1">
      <c r="A17" s="10" t="s">
        <v>10</v>
      </c>
      <c r="B17" s="10"/>
      <c r="C17" s="10"/>
      <c r="D17" s="94">
        <v>84116241280</v>
      </c>
      <c r="E17" s="94"/>
      <c r="F17" s="94"/>
      <c r="G17" s="94"/>
      <c r="H17" s="94"/>
      <c r="I17" s="94"/>
      <c r="J17" s="94"/>
      <c r="K17" s="1"/>
    </row>
    <row r="18" spans="1:11" ht="15" customHeight="1">
      <c r="A18" s="10" t="s">
        <v>11</v>
      </c>
      <c r="B18" s="10"/>
      <c r="C18" s="10"/>
      <c r="D18" s="94">
        <v>84116241280</v>
      </c>
      <c r="E18" s="94"/>
      <c r="F18" s="94"/>
      <c r="G18" s="94"/>
      <c r="H18" s="94"/>
      <c r="I18" s="94"/>
      <c r="J18" s="94"/>
      <c r="K18" s="1"/>
    </row>
    <row r="19" spans="1:11" ht="17.25" customHeight="1">
      <c r="A19" s="10" t="s">
        <v>12</v>
      </c>
      <c r="B19" s="10"/>
      <c r="C19" s="10"/>
      <c r="D19" s="96" t="s">
        <v>13</v>
      </c>
      <c r="E19" s="96"/>
      <c r="F19" s="96"/>
      <c r="G19" s="96"/>
      <c r="H19" s="96"/>
      <c r="I19" s="96"/>
      <c r="J19" s="96"/>
      <c r="K19" s="1"/>
    </row>
    <row r="20" spans="1:11" ht="15" customHeight="1">
      <c r="A20" s="10" t="s">
        <v>14</v>
      </c>
      <c r="B20" s="10"/>
      <c r="C20" s="10"/>
      <c r="D20" s="94" t="s">
        <v>15</v>
      </c>
      <c r="E20" s="94"/>
      <c r="F20" s="94"/>
      <c r="G20" s="94"/>
      <c r="H20" s="94"/>
      <c r="I20" s="94"/>
      <c r="J20" s="94"/>
      <c r="K20" s="1"/>
    </row>
    <row r="21" spans="1:11" ht="13.5" customHeight="1">
      <c r="A21" s="10" t="s">
        <v>16</v>
      </c>
      <c r="B21" s="10"/>
      <c r="C21" s="10"/>
      <c r="D21" s="94" t="s">
        <v>17</v>
      </c>
      <c r="E21" s="94"/>
      <c r="F21" s="94"/>
      <c r="G21" s="94"/>
      <c r="H21" s="94"/>
      <c r="I21" s="94"/>
      <c r="J21" s="94"/>
      <c r="K21" s="1"/>
    </row>
    <row r="22" spans="1:11" ht="12.75">
      <c r="A22" s="10" t="s">
        <v>18</v>
      </c>
      <c r="B22" s="10"/>
      <c r="C22" s="10"/>
      <c r="D22" s="94" t="s">
        <v>19</v>
      </c>
      <c r="E22" s="94"/>
      <c r="F22" s="94"/>
      <c r="G22" s="94"/>
      <c r="H22" s="94"/>
      <c r="I22" s="94"/>
      <c r="J22" s="94"/>
      <c r="K22" s="1"/>
    </row>
    <row r="23" spans="1:11" ht="16.5" customHeight="1">
      <c r="A23" s="10" t="s">
        <v>20</v>
      </c>
      <c r="B23" s="10"/>
      <c r="C23" s="10"/>
      <c r="D23" s="94" t="s">
        <v>21</v>
      </c>
      <c r="E23" s="94"/>
      <c r="F23" s="94"/>
      <c r="G23" s="94"/>
      <c r="H23" s="94"/>
      <c r="I23" s="94"/>
      <c r="J23" s="94"/>
      <c r="K23" s="1"/>
    </row>
    <row r="24" spans="1:11" ht="19.5" customHeight="1">
      <c r="A24" s="10" t="s">
        <v>22</v>
      </c>
      <c r="B24" s="10"/>
      <c r="C24" s="10"/>
      <c r="D24" s="94" t="s">
        <v>23</v>
      </c>
      <c r="E24" s="94"/>
      <c r="F24" s="94"/>
      <c r="G24" s="94"/>
      <c r="H24" s="94"/>
      <c r="I24" s="94"/>
      <c r="J24" s="94"/>
      <c r="K24" s="1"/>
    </row>
    <row r="25" spans="1:11" ht="14.25" customHeight="1">
      <c r="A25" s="10" t="s">
        <v>24</v>
      </c>
      <c r="B25" s="10"/>
      <c r="C25" s="10"/>
      <c r="D25" s="94">
        <v>23292092</v>
      </c>
      <c r="E25" s="94"/>
      <c r="F25" s="94"/>
      <c r="G25" s="94"/>
      <c r="H25" s="94"/>
      <c r="I25" s="94"/>
      <c r="J25" s="94"/>
      <c r="K25" s="1"/>
    </row>
    <row r="26" spans="1:11" ht="27" customHeight="1">
      <c r="A26" s="10" t="s">
        <v>25</v>
      </c>
      <c r="B26" s="10"/>
      <c r="C26" s="10"/>
      <c r="D26" s="94">
        <v>14</v>
      </c>
      <c r="E26" s="94"/>
      <c r="F26" s="94"/>
      <c r="G26" s="94"/>
      <c r="H26" s="94"/>
      <c r="I26" s="94"/>
      <c r="J26" s="94"/>
      <c r="K26" s="1"/>
    </row>
    <row r="27" spans="1:11" ht="17.25" customHeight="1">
      <c r="A27" s="10" t="s">
        <v>26</v>
      </c>
      <c r="B27" s="10"/>
      <c r="C27" s="10"/>
      <c r="D27" s="94">
        <v>98235825001</v>
      </c>
      <c r="E27" s="94"/>
      <c r="F27" s="94"/>
      <c r="G27" s="94"/>
      <c r="H27" s="94"/>
      <c r="I27" s="94"/>
      <c r="J27" s="94"/>
      <c r="K27" s="1"/>
    </row>
    <row r="28" spans="1:11" ht="27" customHeight="1">
      <c r="A28" s="10" t="s">
        <v>27</v>
      </c>
      <c r="B28" s="10"/>
      <c r="C28" s="10"/>
      <c r="D28" s="94">
        <v>72</v>
      </c>
      <c r="E28" s="94"/>
      <c r="F28" s="94"/>
      <c r="G28" s="94"/>
      <c r="H28" s="94"/>
      <c r="I28" s="94"/>
      <c r="J28" s="94"/>
      <c r="K28" s="1"/>
    </row>
    <row r="29" spans="1:11" ht="15" customHeight="1">
      <c r="A29" s="10" t="s">
        <v>28</v>
      </c>
      <c r="B29" s="10"/>
      <c r="C29" s="10"/>
      <c r="D29" s="94">
        <v>49007</v>
      </c>
      <c r="E29" s="94"/>
      <c r="F29" s="94"/>
      <c r="G29" s="94"/>
      <c r="H29" s="94"/>
      <c r="I29" s="94"/>
      <c r="J29" s="94"/>
      <c r="K29" s="1"/>
    </row>
    <row r="30" spans="1:11" ht="33" customHeight="1">
      <c r="A30" s="10" t="s">
        <v>29</v>
      </c>
      <c r="B30" s="12"/>
      <c r="C30" s="12"/>
      <c r="D30" s="97" t="s">
        <v>430</v>
      </c>
      <c r="E30" s="98"/>
      <c r="F30" s="98"/>
      <c r="G30" s="98"/>
      <c r="H30" s="98"/>
      <c r="I30" s="98"/>
      <c r="J30" s="99"/>
      <c r="K30" s="1"/>
    </row>
    <row r="31" spans="1:11" ht="15.75" customHeight="1">
      <c r="A31" s="10" t="s">
        <v>30</v>
      </c>
      <c r="B31" s="10"/>
      <c r="C31" s="10"/>
      <c r="D31" s="94"/>
      <c r="E31" s="94"/>
      <c r="F31" s="94"/>
      <c r="G31" s="94"/>
      <c r="H31" s="94"/>
      <c r="I31" s="94"/>
      <c r="J31" s="94"/>
      <c r="K31" s="1"/>
    </row>
    <row r="32" spans="1:11" ht="21" customHeight="1">
      <c r="A32" s="10" t="s">
        <v>31</v>
      </c>
      <c r="B32" s="10"/>
      <c r="C32" s="10"/>
      <c r="D32" s="94"/>
      <c r="E32" s="94"/>
      <c r="F32" s="94"/>
      <c r="G32" s="94"/>
      <c r="H32" s="94"/>
      <c r="I32" s="94"/>
      <c r="J32" s="94"/>
      <c r="K32" s="1"/>
    </row>
    <row r="33" spans="1:11" ht="51" customHeight="1">
      <c r="A33" s="10" t="s">
        <v>32</v>
      </c>
      <c r="B33" s="10"/>
      <c r="C33" s="10"/>
      <c r="D33" s="100">
        <v>2014</v>
      </c>
      <c r="E33" s="100"/>
      <c r="F33" s="100"/>
      <c r="G33" s="100"/>
      <c r="H33" s="100"/>
      <c r="I33" s="100"/>
      <c r="J33" s="100"/>
      <c r="K33" s="1"/>
    </row>
    <row r="34" spans="1:11" ht="78" customHeight="1">
      <c r="A34" s="10" t="s">
        <v>33</v>
      </c>
      <c r="B34" s="10"/>
      <c r="C34" s="10"/>
      <c r="D34" s="100" t="s">
        <v>283</v>
      </c>
      <c r="E34" s="100"/>
      <c r="F34" s="100"/>
      <c r="G34" s="100"/>
      <c r="H34" s="100"/>
      <c r="I34" s="100"/>
      <c r="J34" s="100"/>
      <c r="K34" s="1"/>
    </row>
    <row r="35" spans="1:11" ht="12.75">
      <c r="A35" s="13"/>
      <c r="B35" s="13"/>
      <c r="C35" s="13"/>
      <c r="D35" s="1"/>
      <c r="E35" s="1"/>
      <c r="F35" s="1"/>
      <c r="G35" s="1"/>
      <c r="H35" s="1"/>
      <c r="I35" s="1"/>
      <c r="J35" s="1"/>
      <c r="K35" s="1"/>
    </row>
    <row r="36" spans="1:11" ht="12.75">
      <c r="A36" s="9" t="s">
        <v>290</v>
      </c>
      <c r="B36" s="9"/>
      <c r="C36" s="9"/>
      <c r="D36" s="1"/>
      <c r="E36" s="1"/>
      <c r="F36" s="1"/>
      <c r="G36" s="1"/>
      <c r="H36" s="1"/>
      <c r="I36" s="1"/>
      <c r="J36" s="1"/>
      <c r="K36" s="1"/>
    </row>
    <row r="37" spans="1:11" ht="12.75">
      <c r="A37" s="1" t="s">
        <v>383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01" t="s">
        <v>276</v>
      </c>
      <c r="B38" s="101"/>
      <c r="C38" s="101"/>
      <c r="D38" s="101"/>
      <c r="E38" s="101"/>
      <c r="F38" s="101"/>
      <c r="G38" s="101"/>
      <c r="H38" s="101"/>
      <c r="I38" s="1"/>
      <c r="J38" s="1"/>
      <c r="K38" s="1"/>
    </row>
    <row r="39" spans="1:11" ht="12.75">
      <c r="A39" s="102" t="s">
        <v>277</v>
      </c>
      <c r="B39" s="102"/>
      <c r="C39" s="102"/>
      <c r="D39" s="102"/>
      <c r="E39" s="102"/>
      <c r="F39" s="102"/>
      <c r="G39" s="102"/>
      <c r="H39" s="102"/>
      <c r="I39" s="1"/>
      <c r="J39" s="1"/>
      <c r="K39" s="1"/>
    </row>
    <row r="40" spans="1:11" ht="12.75">
      <c r="A40" s="103" t="s">
        <v>278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1:11" ht="12.75">
      <c r="A41" s="103" t="s">
        <v>279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"/>
    </row>
    <row r="42" spans="1:11" ht="12.75">
      <c r="A42" s="103" t="s">
        <v>280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"/>
    </row>
    <row r="43" spans="1:11" ht="12.75">
      <c r="A43" s="103" t="s">
        <v>281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"/>
    </row>
    <row r="44" spans="1:11" ht="12.75">
      <c r="A44" s="103" t="s">
        <v>282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 t="s">
        <v>384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03" t="s">
        <v>210</v>
      </c>
      <c r="B47" s="103"/>
      <c r="C47" s="103"/>
      <c r="D47" s="103"/>
      <c r="E47" s="103"/>
      <c r="F47" s="103"/>
      <c r="G47" s="103"/>
      <c r="H47" s="1"/>
      <c r="I47" s="1"/>
      <c r="J47" s="1"/>
      <c r="K47" s="1"/>
    </row>
    <row r="48" spans="1:11" ht="12.75">
      <c r="A48" s="1" t="s">
        <v>211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 t="s">
        <v>212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 t="s">
        <v>213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 t="s">
        <v>214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>
      <c r="A52" s="1" t="s">
        <v>215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 t="s">
        <v>200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 t="s">
        <v>201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 t="s">
        <v>216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 t="s">
        <v>219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04" t="s">
        <v>217</v>
      </c>
      <c r="B57" s="104"/>
      <c r="C57" s="104"/>
      <c r="D57" s="104"/>
      <c r="E57" s="104"/>
      <c r="F57" s="104"/>
      <c r="G57" s="104"/>
      <c r="H57" s="1"/>
      <c r="I57" s="1"/>
      <c r="J57" s="1"/>
      <c r="K57" s="1"/>
    </row>
    <row r="58" spans="1:11" ht="12.75">
      <c r="A58" s="1" t="s">
        <v>222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 t="s">
        <v>221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 t="s">
        <v>220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03" t="s">
        <v>218</v>
      </c>
      <c r="B61" s="103"/>
      <c r="C61" s="103"/>
      <c r="D61" s="103"/>
      <c r="E61" s="103"/>
      <c r="F61" s="103"/>
      <c r="G61" s="103"/>
      <c r="H61" s="103"/>
      <c r="I61" s="1"/>
      <c r="J61" s="1"/>
      <c r="K61" s="1"/>
    </row>
    <row r="62" spans="1:11" ht="12.75">
      <c r="A62" s="1" t="s">
        <v>207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03" t="s">
        <v>202</v>
      </c>
      <c r="B63" s="103"/>
      <c r="C63" s="103"/>
      <c r="D63" s="103"/>
      <c r="E63" s="103"/>
      <c r="F63" s="103"/>
      <c r="G63" s="103"/>
      <c r="H63" s="1"/>
      <c r="I63" s="1"/>
      <c r="J63" s="1"/>
      <c r="K63" s="1"/>
    </row>
    <row r="64" spans="1:11" ht="12.75">
      <c r="A64" s="1" t="s">
        <v>203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 t="s">
        <v>204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 t="s">
        <v>205</v>
      </c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 t="s">
        <v>206</v>
      </c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 t="s">
        <v>208</v>
      </c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 t="s">
        <v>209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05" t="s">
        <v>385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"/>
    </row>
    <row r="72" spans="1:11" ht="12.75">
      <c r="A72" s="106" t="s">
        <v>286</v>
      </c>
      <c r="B72" s="106"/>
      <c r="C72" s="106"/>
      <c r="D72" s="106"/>
      <c r="E72" s="106"/>
      <c r="F72" s="106"/>
      <c r="G72" s="106"/>
      <c r="H72" s="14"/>
      <c r="I72" s="14"/>
      <c r="J72" s="14"/>
      <c r="K72" s="1"/>
    </row>
    <row r="73" spans="1:11" ht="12.75">
      <c r="A73" s="106" t="s">
        <v>285</v>
      </c>
      <c r="B73" s="106"/>
      <c r="C73" s="106"/>
      <c r="D73" s="106"/>
      <c r="E73" s="106"/>
      <c r="F73" s="106"/>
      <c r="G73" s="106"/>
      <c r="H73" s="14"/>
      <c r="I73" s="14"/>
      <c r="J73" s="14"/>
      <c r="K73" s="1"/>
    </row>
    <row r="74" spans="1:11" ht="12.75">
      <c r="A74" s="107" t="s">
        <v>223</v>
      </c>
      <c r="B74" s="107"/>
      <c r="C74" s="107"/>
      <c r="D74" s="107"/>
      <c r="E74" s="107"/>
      <c r="F74" s="107"/>
      <c r="G74" s="15"/>
      <c r="H74" s="14"/>
      <c r="I74" s="14"/>
      <c r="J74" s="14"/>
      <c r="K74" s="1"/>
    </row>
    <row r="75" spans="1:11" ht="12.75">
      <c r="A75" s="107" t="s">
        <v>224</v>
      </c>
      <c r="B75" s="107"/>
      <c r="C75" s="107"/>
      <c r="D75" s="107"/>
      <c r="E75" s="107"/>
      <c r="F75" s="107"/>
      <c r="G75" s="15"/>
      <c r="H75" s="14"/>
      <c r="I75" s="14"/>
      <c r="J75" s="14"/>
      <c r="K75" s="1"/>
    </row>
    <row r="76" spans="1:11" ht="12.75">
      <c r="A76" s="107" t="s">
        <v>230</v>
      </c>
      <c r="B76" s="107"/>
      <c r="C76" s="107"/>
      <c r="D76" s="107"/>
      <c r="E76" s="107"/>
      <c r="F76" s="107"/>
      <c r="G76" s="15"/>
      <c r="H76" s="14"/>
      <c r="I76" s="14"/>
      <c r="J76" s="14"/>
      <c r="K76" s="1"/>
    </row>
    <row r="77" spans="1:11" ht="12.75">
      <c r="A77" s="107" t="s">
        <v>231</v>
      </c>
      <c r="B77" s="107"/>
      <c r="C77" s="107"/>
      <c r="D77" s="107"/>
      <c r="E77" s="107"/>
      <c r="F77" s="107"/>
      <c r="G77" s="15"/>
      <c r="H77" s="14"/>
      <c r="I77" s="14"/>
      <c r="J77" s="14"/>
      <c r="K77" s="1"/>
    </row>
    <row r="78" spans="1:11" ht="12.75">
      <c r="A78" s="106" t="s">
        <v>232</v>
      </c>
      <c r="B78" s="106"/>
      <c r="C78" s="106"/>
      <c r="D78" s="106"/>
      <c r="E78" s="106"/>
      <c r="F78" s="106"/>
      <c r="G78" s="15"/>
      <c r="H78" s="14"/>
      <c r="I78" s="14"/>
      <c r="J78" s="14"/>
      <c r="K78" s="1"/>
    </row>
    <row r="79" spans="1:11" ht="12.75">
      <c r="A79" s="107" t="s">
        <v>225</v>
      </c>
      <c r="B79" s="107"/>
      <c r="C79" s="107"/>
      <c r="D79" s="107"/>
      <c r="E79" s="107"/>
      <c r="F79" s="107"/>
      <c r="G79" s="15"/>
      <c r="H79" s="14"/>
      <c r="I79" s="14"/>
      <c r="J79" s="14"/>
      <c r="K79" s="1"/>
    </row>
    <row r="80" spans="1:11" ht="12.75">
      <c r="A80" s="107" t="s">
        <v>226</v>
      </c>
      <c r="B80" s="107"/>
      <c r="C80" s="107"/>
      <c r="D80" s="107"/>
      <c r="E80" s="107"/>
      <c r="F80" s="107"/>
      <c r="G80" s="15"/>
      <c r="H80" s="14"/>
      <c r="I80" s="14"/>
      <c r="J80" s="14"/>
      <c r="K80" s="1"/>
    </row>
    <row r="81" spans="1:11" ht="12.75">
      <c r="A81" s="107" t="s">
        <v>227</v>
      </c>
      <c r="B81" s="107"/>
      <c r="C81" s="107"/>
      <c r="D81" s="107"/>
      <c r="E81" s="107"/>
      <c r="F81" s="107"/>
      <c r="G81" s="15"/>
      <c r="H81" s="14"/>
      <c r="I81" s="14"/>
      <c r="J81" s="14"/>
      <c r="K81" s="1"/>
    </row>
    <row r="82" spans="1:11" ht="12.75">
      <c r="A82" s="107" t="s">
        <v>228</v>
      </c>
      <c r="B82" s="107"/>
      <c r="C82" s="107"/>
      <c r="D82" s="107"/>
      <c r="E82" s="107"/>
      <c r="F82" s="107"/>
      <c r="G82" s="15"/>
      <c r="H82" s="14"/>
      <c r="I82" s="14"/>
      <c r="J82" s="14"/>
      <c r="K82" s="1"/>
    </row>
    <row r="83" spans="1:11" ht="12.75">
      <c r="A83" s="107" t="s">
        <v>229</v>
      </c>
      <c r="B83" s="107"/>
      <c r="C83" s="107"/>
      <c r="D83" s="107"/>
      <c r="E83" s="107"/>
      <c r="F83" s="107"/>
      <c r="G83" s="15"/>
      <c r="H83" s="14"/>
      <c r="I83" s="14"/>
      <c r="J83" s="14"/>
      <c r="K83" s="1"/>
    </row>
    <row r="84" spans="1:11" ht="12.75">
      <c r="A84" s="108" t="s">
        <v>35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"/>
    </row>
    <row r="85" spans="1:11" ht="24" customHeight="1">
      <c r="A85" s="17" t="s">
        <v>293</v>
      </c>
      <c r="B85" s="17"/>
      <c r="C85" s="17"/>
      <c r="D85" s="18" t="s">
        <v>36</v>
      </c>
      <c r="E85" s="1"/>
      <c r="F85" s="1"/>
      <c r="G85" s="1"/>
      <c r="H85" s="1"/>
      <c r="I85" s="1"/>
      <c r="J85" s="1"/>
      <c r="K85" s="1"/>
    </row>
    <row r="86" spans="1:11" ht="22.5" customHeight="1">
      <c r="A86" s="16" t="s">
        <v>326</v>
      </c>
      <c r="B86" s="16"/>
      <c r="C86" s="16"/>
      <c r="D86" s="1" t="s">
        <v>37</v>
      </c>
      <c r="E86" s="1"/>
      <c r="F86" s="1"/>
      <c r="G86" s="1"/>
      <c r="H86" s="1"/>
      <c r="I86" s="1"/>
      <c r="J86" s="1"/>
      <c r="K86" s="1"/>
    </row>
    <row r="87" spans="1:11" ht="12.75">
      <c r="A87" s="16"/>
      <c r="B87" s="16"/>
      <c r="C87" s="16"/>
      <c r="D87" s="1" t="s">
        <v>38</v>
      </c>
      <c r="E87" s="1"/>
      <c r="F87" s="1"/>
      <c r="G87" s="1"/>
      <c r="H87" s="1"/>
      <c r="I87" s="1"/>
      <c r="J87" s="1"/>
      <c r="K87" s="1"/>
    </row>
    <row r="88" spans="1:11" ht="17.25" customHeight="1">
      <c r="A88" s="16" t="s">
        <v>39</v>
      </c>
      <c r="B88" s="16"/>
      <c r="C88" s="16"/>
      <c r="D88" s="1" t="s">
        <v>40</v>
      </c>
      <c r="E88" s="1"/>
      <c r="F88" s="1"/>
      <c r="G88" s="1"/>
      <c r="H88" s="1"/>
      <c r="I88" s="1"/>
      <c r="J88" s="1"/>
      <c r="K88" s="1"/>
    </row>
    <row r="89" spans="1:11" ht="12.75">
      <c r="A89" s="16" t="s">
        <v>294</v>
      </c>
      <c r="B89" s="16"/>
      <c r="C89" s="16"/>
      <c r="D89" s="1" t="s">
        <v>41</v>
      </c>
      <c r="E89" s="1"/>
      <c r="F89" s="1"/>
      <c r="G89" s="1"/>
      <c r="H89" s="1"/>
      <c r="I89" s="1"/>
      <c r="J89" s="1"/>
      <c r="K89" s="1"/>
    </row>
    <row r="90" spans="1:11" ht="12.75">
      <c r="A90" s="16" t="s">
        <v>291</v>
      </c>
      <c r="B90" s="16"/>
      <c r="C90" s="16"/>
      <c r="D90" s="1" t="s">
        <v>233</v>
      </c>
      <c r="E90" s="1"/>
      <c r="F90" s="1"/>
      <c r="G90" s="1"/>
      <c r="H90" s="1"/>
      <c r="I90" s="1"/>
      <c r="J90" s="1"/>
      <c r="K90" s="1"/>
    </row>
    <row r="91" spans="1:11" ht="12.75">
      <c r="A91" s="109" t="s">
        <v>292</v>
      </c>
      <c r="B91" s="109"/>
      <c r="C91" s="109"/>
      <c r="D91" s="109"/>
      <c r="E91" s="109"/>
      <c r="F91" s="109"/>
      <c r="G91" s="1"/>
      <c r="H91" s="1"/>
      <c r="I91" s="1"/>
      <c r="J91" s="1"/>
      <c r="K91" s="1"/>
    </row>
    <row r="92" spans="1:11" ht="45" customHeight="1">
      <c r="A92" s="19" t="s">
        <v>42</v>
      </c>
      <c r="B92" s="110">
        <v>28062.7</v>
      </c>
      <c r="C92" s="111"/>
      <c r="D92" s="112"/>
      <c r="E92" s="1"/>
      <c r="F92" s="1"/>
      <c r="G92" s="1"/>
      <c r="H92" s="1"/>
      <c r="I92" s="1"/>
      <c r="J92" s="1"/>
      <c r="K92" s="1"/>
    </row>
    <row r="93" spans="1:11" ht="36" customHeight="1">
      <c r="A93" s="19" t="s">
        <v>43</v>
      </c>
      <c r="B93" s="110">
        <v>44979.4</v>
      </c>
      <c r="C93" s="111"/>
      <c r="D93" s="112"/>
      <c r="E93" s="1"/>
      <c r="F93" s="1"/>
      <c r="G93" s="1"/>
      <c r="H93" s="1"/>
      <c r="I93" s="1"/>
      <c r="J93" s="1"/>
      <c r="K93" s="1"/>
    </row>
    <row r="94" spans="1:11" ht="35.25" customHeight="1">
      <c r="A94" s="19" t="s">
        <v>44</v>
      </c>
      <c r="B94" s="113"/>
      <c r="C94" s="114"/>
      <c r="D94" s="115"/>
      <c r="E94" s="1"/>
      <c r="F94" s="1"/>
      <c r="G94" s="1"/>
      <c r="H94" s="1"/>
      <c r="I94" s="1"/>
      <c r="J94" s="1"/>
      <c r="K94" s="1"/>
    </row>
    <row r="95" spans="1:11" ht="33.75" customHeight="1">
      <c r="A95" s="19" t="s">
        <v>45</v>
      </c>
      <c r="B95" s="113"/>
      <c r="C95" s="114"/>
      <c r="D95" s="115"/>
      <c r="E95" s="1"/>
      <c r="F95" s="1"/>
      <c r="G95" s="1"/>
      <c r="H95" s="1"/>
      <c r="I95" s="1"/>
      <c r="J95" s="1"/>
      <c r="K95" s="1"/>
    </row>
    <row r="96" spans="1:11" ht="41.25" customHeight="1">
      <c r="A96" s="19" t="s">
        <v>46</v>
      </c>
      <c r="B96" s="110">
        <v>16916.7</v>
      </c>
      <c r="C96" s="111"/>
      <c r="D96" s="112"/>
      <c r="E96" s="1"/>
      <c r="F96" s="1"/>
      <c r="G96" s="1"/>
      <c r="H96" s="1"/>
      <c r="I96" s="1"/>
      <c r="J96" s="1"/>
      <c r="K96" s="1"/>
    </row>
    <row r="97" spans="1:11" ht="28.5" customHeight="1">
      <c r="A97" s="19" t="s">
        <v>47</v>
      </c>
      <c r="B97" s="110">
        <v>10182</v>
      </c>
      <c r="C97" s="111"/>
      <c r="D97" s="112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8" t="s">
        <v>401</v>
      </c>
      <c r="B99" s="8"/>
      <c r="C99" s="8"/>
      <c r="D99" s="1"/>
      <c r="E99" s="1"/>
      <c r="F99" s="1"/>
      <c r="G99" s="1"/>
      <c r="H99" s="1"/>
      <c r="I99" s="1"/>
      <c r="J99" s="1"/>
      <c r="K99" s="1"/>
    </row>
    <row r="100" spans="1:11" ht="12.75">
      <c r="A100" s="20"/>
      <c r="B100" s="20"/>
      <c r="C100" s="20"/>
      <c r="D100" s="1"/>
      <c r="E100" s="1"/>
      <c r="F100" s="21" t="s">
        <v>386</v>
      </c>
      <c r="G100" s="1"/>
      <c r="H100" s="1"/>
      <c r="I100" s="1"/>
      <c r="J100" s="1"/>
      <c r="K100" s="1"/>
    </row>
    <row r="101" spans="1:11" ht="38.25">
      <c r="A101" s="23" t="s">
        <v>49</v>
      </c>
      <c r="B101" s="23" t="s">
        <v>50</v>
      </c>
      <c r="C101" s="23" t="s">
        <v>51</v>
      </c>
      <c r="D101" s="23" t="s">
        <v>52</v>
      </c>
      <c r="E101" s="24"/>
      <c r="F101" s="25"/>
      <c r="G101" s="1"/>
      <c r="H101" s="1"/>
      <c r="I101" s="1"/>
      <c r="J101" s="1"/>
      <c r="K101" s="1"/>
    </row>
    <row r="102" spans="1:11" ht="12.75">
      <c r="A102" s="23">
        <v>2</v>
      </c>
      <c r="B102" s="23">
        <v>3</v>
      </c>
      <c r="C102" s="23">
        <v>4</v>
      </c>
      <c r="D102" s="23">
        <v>5</v>
      </c>
      <c r="E102" s="24"/>
      <c r="F102" s="25"/>
      <c r="G102" s="1"/>
      <c r="H102" s="1"/>
      <c r="I102" s="1"/>
      <c r="J102" s="1"/>
      <c r="K102" s="1"/>
    </row>
    <row r="103" spans="1:11" ht="37.5" customHeight="1">
      <c r="A103" s="22" t="s">
        <v>53</v>
      </c>
      <c r="B103" s="22" t="s">
        <v>54</v>
      </c>
      <c r="C103" s="22">
        <v>41656.1</v>
      </c>
      <c r="D103" s="22">
        <v>44979.4</v>
      </c>
      <c r="E103" s="26"/>
      <c r="F103" s="27"/>
      <c r="G103" s="1"/>
      <c r="H103" s="1"/>
      <c r="I103" s="1"/>
      <c r="J103" s="1"/>
      <c r="K103" s="1"/>
    </row>
    <row r="104" spans="1:11" ht="15.75" customHeight="1">
      <c r="A104" s="22" t="s">
        <v>55</v>
      </c>
      <c r="B104" s="22"/>
      <c r="C104" s="22"/>
      <c r="D104" s="22"/>
      <c r="E104" s="26"/>
      <c r="F104" s="27"/>
      <c r="G104" s="1"/>
      <c r="H104" s="1"/>
      <c r="I104" s="1"/>
      <c r="J104" s="1"/>
      <c r="K104" s="1"/>
    </row>
    <row r="105" spans="1:11" ht="25.5" customHeight="1">
      <c r="A105" s="22" t="s">
        <v>56</v>
      </c>
      <c r="B105" s="22" t="s">
        <v>54</v>
      </c>
      <c r="C105" s="22">
        <v>28062.7</v>
      </c>
      <c r="D105" s="22">
        <v>28062.7</v>
      </c>
      <c r="E105" s="26"/>
      <c r="F105" s="27"/>
      <c r="G105" s="1"/>
      <c r="H105" s="1"/>
      <c r="I105" s="1"/>
      <c r="J105" s="1"/>
      <c r="K105" s="1"/>
    </row>
    <row r="106" spans="1:11" ht="27.75" customHeight="1">
      <c r="A106" s="22" t="s">
        <v>57</v>
      </c>
      <c r="B106" s="22" t="s">
        <v>54</v>
      </c>
      <c r="C106" s="22">
        <v>7456.5</v>
      </c>
      <c r="D106" s="22">
        <v>10182</v>
      </c>
      <c r="E106" s="26"/>
      <c r="F106" s="27"/>
      <c r="G106" s="1"/>
      <c r="H106" s="1"/>
      <c r="I106" s="1"/>
      <c r="J106" s="1"/>
      <c r="K106" s="1"/>
    </row>
    <row r="107" spans="1:11" ht="39" customHeight="1">
      <c r="A107" s="22" t="s">
        <v>58</v>
      </c>
      <c r="B107" s="22" t="s">
        <v>54</v>
      </c>
      <c r="C107" s="22">
        <v>19649.5</v>
      </c>
      <c r="D107" s="22">
        <v>19734.4</v>
      </c>
      <c r="E107" s="26"/>
      <c r="F107" s="27"/>
      <c r="G107" s="1"/>
      <c r="H107" s="1"/>
      <c r="I107" s="1"/>
      <c r="J107" s="1"/>
      <c r="K107" s="1"/>
    </row>
    <row r="108" spans="1:11" ht="12.75">
      <c r="A108" s="22" t="s">
        <v>55</v>
      </c>
      <c r="B108" s="22"/>
      <c r="C108" s="22"/>
      <c r="D108" s="22"/>
      <c r="E108" s="26"/>
      <c r="F108" s="27"/>
      <c r="G108" s="1"/>
      <c r="H108" s="1"/>
      <c r="I108" s="1"/>
      <c r="J108" s="1"/>
      <c r="K108" s="1"/>
    </row>
    <row r="109" spans="1:11" ht="25.5" customHeight="1">
      <c r="A109" s="22" t="s">
        <v>59</v>
      </c>
      <c r="B109" s="22" t="s">
        <v>54</v>
      </c>
      <c r="C109" s="22">
        <v>17800.8</v>
      </c>
      <c r="D109" s="22">
        <v>16364.3</v>
      </c>
      <c r="E109" s="26"/>
      <c r="F109" s="27"/>
      <c r="G109" s="1"/>
      <c r="H109" s="1"/>
      <c r="I109" s="1"/>
      <c r="J109" s="1"/>
      <c r="K109" s="1"/>
    </row>
    <row r="110" spans="1:11" ht="28.5" customHeight="1">
      <c r="A110" s="22" t="s">
        <v>60</v>
      </c>
      <c r="B110" s="22" t="s">
        <v>54</v>
      </c>
      <c r="C110" s="22">
        <v>1651.7</v>
      </c>
      <c r="D110" s="22">
        <v>23821.8</v>
      </c>
      <c r="E110" s="26"/>
      <c r="F110" s="27"/>
      <c r="G110" s="1"/>
      <c r="H110" s="1"/>
      <c r="I110" s="1"/>
      <c r="J110" s="1"/>
      <c r="K110" s="1"/>
    </row>
    <row r="111" spans="1:11" ht="40.5" customHeight="1">
      <c r="A111" s="22" t="s">
        <v>61</v>
      </c>
      <c r="B111" s="22" t="s">
        <v>62</v>
      </c>
      <c r="C111" s="22">
        <v>6</v>
      </c>
      <c r="D111" s="22">
        <v>6</v>
      </c>
      <c r="E111" s="26"/>
      <c r="F111" s="27"/>
      <c r="G111" s="1"/>
      <c r="H111" s="1"/>
      <c r="I111" s="1"/>
      <c r="J111" s="1"/>
      <c r="K111" s="1"/>
    </row>
    <row r="112" spans="1:11" ht="18.75" customHeight="1">
      <c r="A112" s="22" t="s">
        <v>55</v>
      </c>
      <c r="B112" s="22"/>
      <c r="C112" s="22"/>
      <c r="D112" s="22"/>
      <c r="E112" s="26"/>
      <c r="F112" s="27"/>
      <c r="G112" s="1"/>
      <c r="H112" s="1"/>
      <c r="I112" s="1"/>
      <c r="J112" s="1"/>
      <c r="K112" s="1"/>
    </row>
    <row r="113" spans="1:11" ht="12.75">
      <c r="A113" s="22" t="s">
        <v>63</v>
      </c>
      <c r="B113" s="22" t="s">
        <v>62</v>
      </c>
      <c r="C113" s="22">
        <v>2</v>
      </c>
      <c r="D113" s="22">
        <v>2</v>
      </c>
      <c r="E113" s="26"/>
      <c r="F113" s="27"/>
      <c r="G113" s="1"/>
      <c r="H113" s="1"/>
      <c r="I113" s="1"/>
      <c r="J113" s="1"/>
      <c r="K113" s="1"/>
    </row>
    <row r="114" spans="1:11" ht="18" customHeight="1">
      <c r="A114" s="22" t="s">
        <v>64</v>
      </c>
      <c r="B114" s="22" t="s">
        <v>62</v>
      </c>
      <c r="C114" s="22">
        <v>4</v>
      </c>
      <c r="D114" s="22">
        <v>4</v>
      </c>
      <c r="E114" s="26"/>
      <c r="F114" s="27"/>
      <c r="G114" s="1"/>
      <c r="H114" s="1"/>
      <c r="I114" s="1"/>
      <c r="J114" s="1"/>
      <c r="K114" s="1"/>
    </row>
    <row r="115" spans="1:11" ht="20.25" customHeight="1">
      <c r="A115" s="22" t="s">
        <v>65</v>
      </c>
      <c r="B115" s="22" t="s">
        <v>62</v>
      </c>
      <c r="C115" s="22"/>
      <c r="D115" s="22"/>
      <c r="E115" s="26"/>
      <c r="F115" s="27"/>
      <c r="G115" s="1"/>
      <c r="H115" s="1"/>
      <c r="I115" s="1"/>
      <c r="J115" s="1"/>
      <c r="K115" s="1"/>
    </row>
    <row r="116" spans="1:11" ht="41.25" customHeight="1">
      <c r="A116" s="22" t="s">
        <v>66</v>
      </c>
      <c r="B116" s="22" t="s">
        <v>67</v>
      </c>
      <c r="C116" s="22">
        <v>3392.2</v>
      </c>
      <c r="D116" s="22">
        <v>3392.2</v>
      </c>
      <c r="E116" s="26"/>
      <c r="F116" s="27"/>
      <c r="G116" s="1"/>
      <c r="H116" s="1"/>
      <c r="I116" s="1"/>
      <c r="J116" s="1"/>
      <c r="K116" s="1"/>
    </row>
    <row r="117" spans="1:11" ht="17.25" customHeight="1">
      <c r="A117" s="22" t="s">
        <v>55</v>
      </c>
      <c r="B117" s="22"/>
      <c r="C117" s="22"/>
      <c r="D117" s="22"/>
      <c r="E117" s="26"/>
      <c r="F117" s="27"/>
      <c r="G117" s="1"/>
      <c r="H117" s="1"/>
      <c r="I117" s="1"/>
      <c r="J117" s="1"/>
      <c r="K117" s="1"/>
    </row>
    <row r="118" spans="1:11" ht="39" customHeight="1">
      <c r="A118" s="22" t="s">
        <v>68</v>
      </c>
      <c r="B118" s="22" t="s">
        <v>67</v>
      </c>
      <c r="C118" s="22"/>
      <c r="D118" s="22"/>
      <c r="E118" s="26"/>
      <c r="F118" s="27"/>
      <c r="G118" s="1"/>
      <c r="H118" s="1"/>
      <c r="I118" s="1"/>
      <c r="J118" s="1"/>
      <c r="K118" s="1"/>
    </row>
    <row r="119" spans="1:11" ht="42" customHeight="1">
      <c r="A119" s="22" t="s">
        <v>69</v>
      </c>
      <c r="B119" s="22" t="s">
        <v>67</v>
      </c>
      <c r="C119" s="22">
        <v>3392.2</v>
      </c>
      <c r="D119" s="22">
        <v>3392.2</v>
      </c>
      <c r="E119" s="26"/>
      <c r="F119" s="27"/>
      <c r="G119" s="1"/>
      <c r="H119" s="1"/>
      <c r="I119" s="1"/>
      <c r="J119" s="1"/>
      <c r="K119" s="1"/>
    </row>
    <row r="120" spans="1:11" ht="18" customHeight="1">
      <c r="A120" s="28" t="s">
        <v>70</v>
      </c>
      <c r="B120" s="22" t="s">
        <v>54</v>
      </c>
      <c r="C120" s="22"/>
      <c r="D120" s="22"/>
      <c r="E120" s="26"/>
      <c r="F120" s="27"/>
      <c r="G120" s="1"/>
      <c r="H120" s="1"/>
      <c r="I120" s="1"/>
      <c r="J120" s="1"/>
      <c r="K120" s="1"/>
    </row>
    <row r="121" spans="1:11" ht="12.75">
      <c r="A121" s="28" t="s">
        <v>71</v>
      </c>
      <c r="B121" s="22"/>
      <c r="C121" s="22"/>
      <c r="D121" s="29"/>
      <c r="E121" s="26"/>
      <c r="F121" s="27"/>
      <c r="G121" s="1"/>
      <c r="H121" s="1"/>
      <c r="I121" s="1"/>
      <c r="J121" s="1"/>
      <c r="K121" s="1"/>
    </row>
    <row r="122" spans="1:11" ht="15.75" customHeight="1">
      <c r="A122" s="28" t="s">
        <v>72</v>
      </c>
      <c r="B122" s="22" t="s">
        <v>54</v>
      </c>
      <c r="C122" s="26"/>
      <c r="D122" s="26"/>
      <c r="E122" s="26"/>
      <c r="F122" s="90"/>
      <c r="G122" s="1"/>
      <c r="H122" s="1"/>
      <c r="I122" s="1"/>
      <c r="J122" s="1"/>
      <c r="K122" s="1"/>
    </row>
    <row r="123" spans="1:11" ht="16.5" customHeight="1">
      <c r="A123" s="28" t="s">
        <v>73</v>
      </c>
      <c r="B123" s="22"/>
      <c r="C123" s="26"/>
      <c r="D123" s="26"/>
      <c r="E123" s="26"/>
      <c r="F123" s="90"/>
      <c r="G123" s="1"/>
      <c r="H123" s="1"/>
      <c r="I123" s="1"/>
      <c r="J123" s="1"/>
      <c r="K123" s="1"/>
    </row>
    <row r="124" spans="1:11" ht="17.25" customHeight="1">
      <c r="A124" s="28" t="s">
        <v>74</v>
      </c>
      <c r="B124" s="22" t="s">
        <v>54</v>
      </c>
      <c r="C124" s="26">
        <v>1006.4</v>
      </c>
      <c r="D124" s="26"/>
      <c r="E124" s="26"/>
      <c r="F124" s="90"/>
      <c r="G124" s="1"/>
      <c r="H124" s="1"/>
      <c r="I124" s="1"/>
      <c r="J124" s="1"/>
      <c r="K124" s="1"/>
    </row>
    <row r="125" spans="1:11" ht="15" customHeight="1">
      <c r="A125" s="28" t="s">
        <v>75</v>
      </c>
      <c r="B125" s="30"/>
      <c r="C125" s="26"/>
      <c r="D125" s="26"/>
      <c r="E125" s="26"/>
      <c r="F125" s="90"/>
      <c r="G125" s="1"/>
      <c r="H125" s="1"/>
      <c r="I125" s="1"/>
      <c r="J125" s="1"/>
      <c r="K125" s="1"/>
    </row>
    <row r="126" spans="1:11" ht="19.5" customHeight="1">
      <c r="A126" s="28" t="s">
        <v>76</v>
      </c>
      <c r="B126" s="22" t="s">
        <v>54</v>
      </c>
      <c r="C126" s="22">
        <v>355</v>
      </c>
      <c r="D126" s="31"/>
      <c r="E126" s="26"/>
      <c r="F126" s="27"/>
      <c r="G126" s="1"/>
      <c r="H126" s="1"/>
      <c r="I126" s="1"/>
      <c r="J126" s="1"/>
      <c r="K126" s="1"/>
    </row>
    <row r="127" spans="1:11" ht="12.75">
      <c r="A127" s="28" t="s">
        <v>71</v>
      </c>
      <c r="B127" s="22"/>
      <c r="C127" s="22"/>
      <c r="D127" s="22"/>
      <c r="E127" s="26"/>
      <c r="F127" s="27"/>
      <c r="G127" s="1"/>
      <c r="H127" s="1"/>
      <c r="I127" s="1"/>
      <c r="J127" s="1"/>
      <c r="K127" s="1"/>
    </row>
    <row r="128" spans="1:11" ht="27" customHeight="1">
      <c r="A128" s="32" t="s">
        <v>77</v>
      </c>
      <c r="B128" s="22" t="s">
        <v>54</v>
      </c>
      <c r="C128" s="22"/>
      <c r="D128" s="22"/>
      <c r="E128" s="26"/>
      <c r="F128" s="27"/>
      <c r="G128" s="1"/>
      <c r="H128" s="1"/>
      <c r="I128" s="1"/>
      <c r="J128" s="1"/>
      <c r="K128" s="1"/>
    </row>
    <row r="129" spans="1:11" ht="12.75">
      <c r="A129" s="22"/>
      <c r="B129" s="22"/>
      <c r="C129" s="22"/>
      <c r="D129" s="22"/>
      <c r="E129" s="26"/>
      <c r="F129" s="27"/>
      <c r="G129" s="1"/>
      <c r="H129" s="1"/>
      <c r="I129" s="1"/>
      <c r="J129" s="1"/>
      <c r="K129" s="1"/>
    </row>
    <row r="130" spans="1:11" ht="12.75">
      <c r="A130" s="16"/>
      <c r="B130" s="16"/>
      <c r="C130" s="16"/>
      <c r="D130" s="1"/>
      <c r="E130" s="1"/>
      <c r="F130" s="1"/>
      <c r="G130" s="1"/>
      <c r="H130" s="1"/>
      <c r="I130" s="1"/>
      <c r="J130" s="1"/>
      <c r="K130" s="1"/>
    </row>
    <row r="131" spans="1:11" ht="20.25" customHeight="1">
      <c r="A131" s="33" t="s">
        <v>387</v>
      </c>
      <c r="B131" s="33"/>
      <c r="C131" s="33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34" t="s">
        <v>388</v>
      </c>
      <c r="B132" s="34"/>
      <c r="C132" s="34"/>
      <c r="D132" s="1" t="s">
        <v>79</v>
      </c>
      <c r="E132" s="1"/>
      <c r="F132" s="1"/>
      <c r="G132" s="1"/>
      <c r="H132" s="1"/>
      <c r="I132" s="1"/>
      <c r="J132" s="1"/>
      <c r="K132" s="1"/>
    </row>
    <row r="133" spans="1:11" ht="12.75">
      <c r="A133" s="116" t="s">
        <v>389</v>
      </c>
      <c r="B133" s="116"/>
      <c r="C133" s="35"/>
      <c r="D133" s="36" t="s">
        <v>15</v>
      </c>
      <c r="E133" s="1"/>
      <c r="F133" s="1"/>
      <c r="G133" s="1"/>
      <c r="H133" s="1"/>
      <c r="I133" s="1"/>
      <c r="J133" s="1"/>
      <c r="K133" s="1"/>
    </row>
    <row r="134" spans="1:11" ht="12.75">
      <c r="A134" s="116" t="s">
        <v>199</v>
      </c>
      <c r="B134" s="116"/>
      <c r="C134" s="35"/>
      <c r="D134" s="91" t="s">
        <v>324</v>
      </c>
      <c r="E134" s="91"/>
      <c r="F134" s="91"/>
      <c r="G134" s="91"/>
      <c r="H134" s="1"/>
      <c r="I134" s="1"/>
      <c r="J134" s="1"/>
      <c r="K134" s="1"/>
    </row>
    <row r="135" spans="1:11" ht="12.75">
      <c r="A135" s="34"/>
      <c r="B135" s="34"/>
      <c r="C135" s="34"/>
      <c r="D135" s="91"/>
      <c r="E135" s="91"/>
      <c r="F135" s="91"/>
      <c r="G135" s="91"/>
      <c r="H135" s="1"/>
      <c r="I135" s="1"/>
      <c r="J135" s="1"/>
      <c r="K135" s="1"/>
    </row>
    <row r="136" spans="1:11" ht="12.75">
      <c r="A136" s="117" t="s">
        <v>234</v>
      </c>
      <c r="B136" s="117"/>
      <c r="C136" s="37"/>
      <c r="D136" s="91"/>
      <c r="E136" s="91"/>
      <c r="F136" s="91"/>
      <c r="G136" s="91"/>
      <c r="H136" s="1"/>
      <c r="I136" s="1"/>
      <c r="J136" s="1"/>
      <c r="K136" s="1"/>
    </row>
    <row r="137" spans="1:11" ht="12.75">
      <c r="A137" s="117"/>
      <c r="B137" s="117"/>
      <c r="C137" s="37"/>
      <c r="D137" s="91" t="s">
        <v>238</v>
      </c>
      <c r="E137" s="91"/>
      <c r="F137" s="91"/>
      <c r="G137" s="91"/>
      <c r="H137" s="1"/>
      <c r="I137" s="1"/>
      <c r="J137" s="1"/>
      <c r="K137" s="1"/>
    </row>
    <row r="138" spans="1:11" ht="12.75">
      <c r="A138" s="35"/>
      <c r="B138" s="35"/>
      <c r="C138" s="35"/>
      <c r="D138" s="91" t="s">
        <v>235</v>
      </c>
      <c r="E138" s="91"/>
      <c r="F138" s="91"/>
      <c r="G138" s="91"/>
      <c r="H138" s="1"/>
      <c r="I138" s="1"/>
      <c r="J138" s="1"/>
      <c r="K138" s="1"/>
    </row>
    <row r="139" spans="1:11" ht="12.75">
      <c r="A139" s="35"/>
      <c r="B139" s="35"/>
      <c r="C139" s="35"/>
      <c r="D139" s="91" t="s">
        <v>413</v>
      </c>
      <c r="E139" s="91"/>
      <c r="F139" s="91"/>
      <c r="G139" s="91"/>
      <c r="H139" s="1"/>
      <c r="I139" s="1"/>
      <c r="J139" s="1"/>
      <c r="K139" s="1"/>
    </row>
    <row r="140" spans="1:11" ht="12.75">
      <c r="A140" s="35"/>
      <c r="B140" s="35"/>
      <c r="C140" s="35"/>
      <c r="D140" s="91" t="s">
        <v>236</v>
      </c>
      <c r="E140" s="91"/>
      <c r="F140" s="91"/>
      <c r="G140" s="91"/>
      <c r="H140" s="1"/>
      <c r="I140" s="1"/>
      <c r="J140" s="1"/>
      <c r="K140" s="1"/>
    </row>
    <row r="141" spans="1:11" ht="12.75">
      <c r="A141" s="35"/>
      <c r="B141" s="35"/>
      <c r="C141" s="35"/>
      <c r="D141" s="91" t="s">
        <v>237</v>
      </c>
      <c r="E141" s="91"/>
      <c r="F141" s="91"/>
      <c r="G141" s="91"/>
      <c r="H141" s="1"/>
      <c r="I141" s="1"/>
      <c r="J141" s="1"/>
      <c r="K141" s="1"/>
    </row>
    <row r="142" spans="1:11" ht="12.75">
      <c r="A142" s="35"/>
      <c r="B142" s="35"/>
      <c r="C142" s="35"/>
      <c r="D142" s="91" t="s">
        <v>176</v>
      </c>
      <c r="E142" s="91"/>
      <c r="F142" s="91"/>
      <c r="G142" s="91"/>
      <c r="H142" s="1"/>
      <c r="I142" s="1"/>
      <c r="J142" s="1"/>
      <c r="K142" s="1"/>
    </row>
    <row r="143" spans="1:11" ht="12.75">
      <c r="A143" s="35"/>
      <c r="B143" s="35"/>
      <c r="C143" s="35"/>
      <c r="D143" s="91" t="s">
        <v>177</v>
      </c>
      <c r="E143" s="91"/>
      <c r="F143" s="91"/>
      <c r="G143" s="91"/>
      <c r="H143" s="1"/>
      <c r="I143" s="1"/>
      <c r="J143" s="1"/>
      <c r="K143" s="1"/>
    </row>
    <row r="144" spans="1:11" ht="12.75">
      <c r="A144" s="35"/>
      <c r="B144" s="35"/>
      <c r="C144" s="35"/>
      <c r="D144" s="91" t="s">
        <v>178</v>
      </c>
      <c r="E144" s="91"/>
      <c r="F144" s="91"/>
      <c r="G144" s="91"/>
      <c r="H144" s="1"/>
      <c r="I144" s="1"/>
      <c r="J144" s="1"/>
      <c r="K144" s="1"/>
    </row>
    <row r="145" spans="1:11" ht="12.75">
      <c r="A145" s="35"/>
      <c r="B145" s="35"/>
      <c r="C145" s="35"/>
      <c r="D145" s="91" t="s">
        <v>179</v>
      </c>
      <c r="E145" s="91"/>
      <c r="F145" s="91"/>
      <c r="G145" s="91"/>
      <c r="H145" s="1"/>
      <c r="I145" s="1"/>
      <c r="J145" s="1"/>
      <c r="K145" s="1"/>
    </row>
    <row r="146" spans="1:11" ht="12.75">
      <c r="A146" s="35"/>
      <c r="B146" s="35"/>
      <c r="C146" s="35"/>
      <c r="D146" s="91" t="s">
        <v>180</v>
      </c>
      <c r="E146" s="91"/>
      <c r="F146" s="91"/>
      <c r="G146" s="91"/>
      <c r="H146" s="1"/>
      <c r="I146" s="1"/>
      <c r="J146" s="1"/>
      <c r="K146" s="1"/>
    </row>
    <row r="147" spans="1:11" ht="12.75">
      <c r="A147" s="35"/>
      <c r="B147" s="35"/>
      <c r="C147" s="35"/>
      <c r="D147" s="91" t="s">
        <v>181</v>
      </c>
      <c r="E147" s="91"/>
      <c r="F147" s="91"/>
      <c r="G147" s="91"/>
      <c r="H147" s="1"/>
      <c r="I147" s="1"/>
      <c r="J147" s="1"/>
      <c r="K147" s="1"/>
    </row>
    <row r="148" spans="1:11" ht="12.75">
      <c r="A148" s="35"/>
      <c r="B148" s="35"/>
      <c r="C148" s="35"/>
      <c r="D148" s="91" t="s">
        <v>414</v>
      </c>
      <c r="E148" s="91"/>
      <c r="F148" s="91"/>
      <c r="G148" s="91"/>
      <c r="H148" s="1"/>
      <c r="I148" s="1"/>
      <c r="J148" s="1"/>
      <c r="K148" s="1"/>
    </row>
    <row r="149" spans="1:11" ht="12.75">
      <c r="A149" s="35"/>
      <c r="B149" s="35"/>
      <c r="C149" s="35"/>
      <c r="D149" s="91" t="s">
        <v>182</v>
      </c>
      <c r="E149" s="91"/>
      <c r="F149" s="91"/>
      <c r="G149" s="91"/>
      <c r="H149" s="1"/>
      <c r="I149" s="1"/>
      <c r="J149" s="1"/>
      <c r="K149" s="1"/>
    </row>
    <row r="150" spans="1:11" ht="12.75">
      <c r="A150" s="35"/>
      <c r="B150" s="35"/>
      <c r="C150" s="35"/>
      <c r="D150" s="91" t="s">
        <v>183</v>
      </c>
      <c r="E150" s="91"/>
      <c r="F150" s="91"/>
      <c r="G150" s="91"/>
      <c r="H150" s="1"/>
      <c r="I150" s="1"/>
      <c r="J150" s="1"/>
      <c r="K150" s="1"/>
    </row>
    <row r="151" spans="1:11" ht="12.75">
      <c r="A151" s="35"/>
      <c r="B151" s="35"/>
      <c r="C151" s="35"/>
      <c r="D151" s="91" t="s">
        <v>184</v>
      </c>
      <c r="E151" s="91"/>
      <c r="F151" s="91"/>
      <c r="G151" s="91"/>
      <c r="H151" s="1"/>
      <c r="I151" s="1"/>
      <c r="J151" s="1"/>
      <c r="K151" s="1"/>
    </row>
    <row r="152" spans="1:11" ht="12.75">
      <c r="A152" s="35"/>
      <c r="B152" s="35"/>
      <c r="C152" s="35"/>
      <c r="D152" s="91" t="s">
        <v>185</v>
      </c>
      <c r="E152" s="91"/>
      <c r="F152" s="91"/>
      <c r="G152" s="91"/>
      <c r="H152" s="1"/>
      <c r="I152" s="1"/>
      <c r="J152" s="1"/>
      <c r="K152" s="1"/>
    </row>
    <row r="153" spans="1:11" ht="12.75">
      <c r="A153" s="35"/>
      <c r="B153" s="35"/>
      <c r="C153" s="35"/>
      <c r="D153" s="91" t="s">
        <v>186</v>
      </c>
      <c r="E153" s="91"/>
      <c r="F153" s="91"/>
      <c r="G153" s="91"/>
      <c r="H153" s="1"/>
      <c r="I153" s="1"/>
      <c r="J153" s="1"/>
      <c r="K153" s="1"/>
    </row>
    <row r="154" spans="1:11" ht="12.75">
      <c r="A154" s="35"/>
      <c r="B154" s="35"/>
      <c r="C154" s="35"/>
      <c r="D154" s="91" t="s">
        <v>187</v>
      </c>
      <c r="E154" s="91"/>
      <c r="F154" s="91"/>
      <c r="G154" s="91"/>
      <c r="H154" s="1"/>
      <c r="I154" s="1"/>
      <c r="J154" s="1"/>
      <c r="K154" s="1"/>
    </row>
    <row r="155" spans="1:11" ht="12.75">
      <c r="A155" s="35"/>
      <c r="B155" s="35"/>
      <c r="C155" s="35"/>
      <c r="D155" s="91" t="s">
        <v>188</v>
      </c>
      <c r="E155" s="91"/>
      <c r="F155" s="91"/>
      <c r="G155" s="91"/>
      <c r="H155" s="1"/>
      <c r="I155" s="1"/>
      <c r="J155" s="1"/>
      <c r="K155" s="1"/>
    </row>
    <row r="156" spans="1:11" ht="12.75">
      <c r="A156" s="35"/>
      <c r="B156" s="35"/>
      <c r="C156" s="35"/>
      <c r="D156" s="90" t="s">
        <v>189</v>
      </c>
      <c r="E156" s="90"/>
      <c r="F156" s="90"/>
      <c r="G156" s="90"/>
      <c r="H156" s="1"/>
      <c r="I156" s="1"/>
      <c r="J156" s="1"/>
      <c r="K156" s="1"/>
    </row>
    <row r="157" spans="1:11" ht="12.75">
      <c r="A157" s="35"/>
      <c r="B157" s="35"/>
      <c r="C157" s="35"/>
      <c r="D157" s="90" t="s">
        <v>190</v>
      </c>
      <c r="E157" s="90"/>
      <c r="F157" s="90"/>
      <c r="G157" s="90"/>
      <c r="H157" s="1"/>
      <c r="I157" s="1"/>
      <c r="J157" s="1"/>
      <c r="K157" s="1"/>
    </row>
    <row r="158" spans="1:11" ht="12.75">
      <c r="A158" s="35"/>
      <c r="B158" s="35"/>
      <c r="C158" s="35"/>
      <c r="D158" s="91" t="s">
        <v>192</v>
      </c>
      <c r="E158" s="91"/>
      <c r="F158" s="91"/>
      <c r="G158" s="91"/>
      <c r="H158" s="1"/>
      <c r="I158" s="1"/>
      <c r="J158" s="1"/>
      <c r="K158" s="1"/>
    </row>
    <row r="159" spans="1:11" ht="12.75">
      <c r="A159" s="35"/>
      <c r="B159" s="35"/>
      <c r="C159" s="35"/>
      <c r="D159" s="90" t="s">
        <v>191</v>
      </c>
      <c r="E159" s="90"/>
      <c r="F159" s="90"/>
      <c r="G159" s="90"/>
      <c r="H159" s="1"/>
      <c r="I159" s="1"/>
      <c r="J159" s="1"/>
      <c r="K159" s="1"/>
    </row>
    <row r="160" spans="1:11" ht="12.75">
      <c r="A160" s="35"/>
      <c r="B160" s="35"/>
      <c r="C160" s="35"/>
      <c r="D160" s="91" t="s">
        <v>411</v>
      </c>
      <c r="E160" s="91"/>
      <c r="F160" s="91"/>
      <c r="G160" s="91"/>
      <c r="H160" s="1"/>
      <c r="I160" s="1"/>
      <c r="J160" s="1"/>
      <c r="K160" s="1"/>
    </row>
    <row r="161" spans="1:11" ht="12.75">
      <c r="A161" s="35"/>
      <c r="B161" s="35"/>
      <c r="C161" s="35"/>
      <c r="D161" s="91" t="s">
        <v>194</v>
      </c>
      <c r="E161" s="91"/>
      <c r="F161" s="91"/>
      <c r="G161" s="91"/>
      <c r="H161" s="1"/>
      <c r="I161" s="1"/>
      <c r="J161" s="1"/>
      <c r="K161" s="1"/>
    </row>
    <row r="162" spans="1:11" ht="12.75">
      <c r="A162" s="35"/>
      <c r="B162" s="35"/>
      <c r="C162" s="35"/>
      <c r="D162" s="91" t="s">
        <v>193</v>
      </c>
      <c r="E162" s="91"/>
      <c r="F162" s="91"/>
      <c r="G162" s="91"/>
      <c r="H162" s="1"/>
      <c r="I162" s="1"/>
      <c r="J162" s="1"/>
      <c r="K162" s="1"/>
    </row>
    <row r="163" spans="1:11" ht="12.75">
      <c r="A163" s="35"/>
      <c r="B163" s="35"/>
      <c r="C163" s="35"/>
      <c r="D163" s="90" t="s">
        <v>195</v>
      </c>
      <c r="E163" s="90"/>
      <c r="F163" s="90"/>
      <c r="G163" s="90"/>
      <c r="H163" s="1"/>
      <c r="I163" s="1"/>
      <c r="J163" s="1"/>
      <c r="K163" s="1"/>
    </row>
    <row r="164" spans="1:11" ht="12.75">
      <c r="A164" s="35"/>
      <c r="B164" s="35"/>
      <c r="C164" s="35"/>
      <c r="D164" s="91" t="s">
        <v>196</v>
      </c>
      <c r="E164" s="91"/>
      <c r="F164" s="91"/>
      <c r="G164" s="91"/>
      <c r="H164" s="1"/>
      <c r="I164" s="1"/>
      <c r="J164" s="1"/>
      <c r="K164" s="1"/>
    </row>
    <row r="165" spans="1:11" ht="12.75">
      <c r="A165" s="35"/>
      <c r="B165" s="35"/>
      <c r="C165" s="35"/>
      <c r="D165" s="90" t="s">
        <v>197</v>
      </c>
      <c r="E165" s="90"/>
      <c r="F165" s="90"/>
      <c r="G165" s="90"/>
      <c r="H165" s="1"/>
      <c r="I165" s="1"/>
      <c r="J165" s="1"/>
      <c r="K165" s="1"/>
    </row>
    <row r="166" spans="1:11" ht="12.75">
      <c r="A166" s="35"/>
      <c r="B166" s="35"/>
      <c r="C166" s="35"/>
      <c r="D166" s="91" t="s">
        <v>198</v>
      </c>
      <c r="E166" s="91"/>
      <c r="F166" s="91"/>
      <c r="G166" s="91"/>
      <c r="H166" s="1"/>
      <c r="I166" s="1"/>
      <c r="J166" s="1"/>
      <c r="K166" s="1"/>
    </row>
    <row r="167" spans="1:11" ht="12.75">
      <c r="A167" s="35"/>
      <c r="B167" s="35"/>
      <c r="C167" s="35"/>
      <c r="D167" s="91" t="s">
        <v>327</v>
      </c>
      <c r="E167" s="91"/>
      <c r="F167" s="91"/>
      <c r="G167" s="91"/>
      <c r="H167" s="1"/>
      <c r="I167" s="1"/>
      <c r="J167" s="1"/>
      <c r="K167" s="1"/>
    </row>
    <row r="168" spans="1:11" ht="12.75">
      <c r="A168" s="35"/>
      <c r="B168" s="35"/>
      <c r="C168" s="35"/>
      <c r="D168" s="91" t="s">
        <v>328</v>
      </c>
      <c r="E168" s="91"/>
      <c r="F168" s="91"/>
      <c r="G168" s="91"/>
      <c r="H168" s="1"/>
      <c r="I168" s="1"/>
      <c r="J168" s="1"/>
      <c r="K168" s="1"/>
    </row>
    <row r="169" spans="1:11" ht="12.75">
      <c r="A169" s="35"/>
      <c r="B169" s="35"/>
      <c r="C169" s="35"/>
      <c r="D169" s="91" t="s">
        <v>329</v>
      </c>
      <c r="E169" s="91"/>
      <c r="F169" s="91"/>
      <c r="G169" s="91"/>
      <c r="H169" s="1"/>
      <c r="I169" s="1"/>
      <c r="J169" s="1"/>
      <c r="K169" s="1"/>
    </row>
    <row r="170" spans="1:11" ht="12.75">
      <c r="A170" s="35"/>
      <c r="B170" s="35"/>
      <c r="C170" s="35"/>
      <c r="D170" s="91" t="s">
        <v>330</v>
      </c>
      <c r="E170" s="91"/>
      <c r="F170" s="91"/>
      <c r="G170" s="91"/>
      <c r="H170" s="1"/>
      <c r="I170" s="1"/>
      <c r="J170" s="1"/>
      <c r="K170" s="1"/>
    </row>
    <row r="171" spans="1:11" ht="12.75">
      <c r="A171" s="35"/>
      <c r="B171" s="35"/>
      <c r="C171" s="35"/>
      <c r="D171" s="91" t="s">
        <v>331</v>
      </c>
      <c r="E171" s="91"/>
      <c r="F171" s="91"/>
      <c r="G171" s="91"/>
      <c r="H171" s="1"/>
      <c r="I171" s="1"/>
      <c r="J171" s="1"/>
      <c r="K171" s="1"/>
    </row>
    <row r="172" spans="1:11" ht="12.75">
      <c r="A172" s="35"/>
      <c r="B172" s="35"/>
      <c r="C172" s="35"/>
      <c r="D172" s="90" t="s">
        <v>332</v>
      </c>
      <c r="E172" s="90"/>
      <c r="F172" s="90"/>
      <c r="G172" s="90"/>
      <c r="H172" s="1"/>
      <c r="I172" s="1"/>
      <c r="J172" s="1"/>
      <c r="K172" s="1"/>
    </row>
    <row r="173" spans="1:11" ht="12.75">
      <c r="A173" s="35"/>
      <c r="B173" s="35"/>
      <c r="C173" s="35"/>
      <c r="D173" s="90" t="s">
        <v>333</v>
      </c>
      <c r="E173" s="90"/>
      <c r="F173" s="90"/>
      <c r="G173" s="90"/>
      <c r="H173" s="1"/>
      <c r="I173" s="1"/>
      <c r="J173" s="1"/>
      <c r="K173" s="1"/>
    </row>
    <row r="174" spans="1:11" ht="12.75">
      <c r="A174" s="35"/>
      <c r="B174" s="35"/>
      <c r="C174" s="35"/>
      <c r="D174" s="91" t="s">
        <v>334</v>
      </c>
      <c r="E174" s="91"/>
      <c r="F174" s="91"/>
      <c r="G174" s="91"/>
      <c r="H174" s="1"/>
      <c r="I174" s="1"/>
      <c r="J174" s="1"/>
      <c r="K174" s="1"/>
    </row>
    <row r="175" spans="1:11" ht="12.75">
      <c r="A175" s="35"/>
      <c r="B175" s="35"/>
      <c r="C175" s="35"/>
      <c r="D175" s="91" t="s">
        <v>398</v>
      </c>
      <c r="E175" s="91"/>
      <c r="F175" s="91"/>
      <c r="G175" s="91"/>
      <c r="H175" s="1"/>
      <c r="I175" s="1"/>
      <c r="J175" s="1"/>
      <c r="K175" s="1"/>
    </row>
    <row r="176" spans="1:11" ht="12.75">
      <c r="A176" s="35"/>
      <c r="B176" s="35"/>
      <c r="C176" s="35"/>
      <c r="D176" s="91" t="s">
        <v>409</v>
      </c>
      <c r="E176" s="91"/>
      <c r="F176" s="91"/>
      <c r="G176" s="91"/>
      <c r="H176" s="1"/>
      <c r="I176" s="1"/>
      <c r="J176" s="1"/>
      <c r="K176" s="1"/>
    </row>
    <row r="177" spans="1:11" ht="12.75">
      <c r="A177" s="35"/>
      <c r="B177" s="35"/>
      <c r="C177" s="35"/>
      <c r="D177" s="91" t="s">
        <v>410</v>
      </c>
      <c r="E177" s="91"/>
      <c r="F177" s="91"/>
      <c r="G177" s="91"/>
      <c r="H177" s="91"/>
      <c r="I177" s="1"/>
      <c r="J177" s="1"/>
      <c r="K177" s="1"/>
    </row>
    <row r="178" spans="1:11" ht="12.75">
      <c r="A178" s="35"/>
      <c r="B178" s="35"/>
      <c r="C178" s="35"/>
      <c r="D178" s="91" t="s">
        <v>412</v>
      </c>
      <c r="E178" s="91"/>
      <c r="F178" s="91"/>
      <c r="G178" s="91"/>
      <c r="H178" s="1"/>
      <c r="I178" s="1"/>
      <c r="J178" s="1"/>
      <c r="K178" s="1"/>
    </row>
    <row r="179" spans="1:11" ht="12.75">
      <c r="A179" s="35"/>
      <c r="B179" s="35"/>
      <c r="C179" s="35"/>
      <c r="D179" s="91" t="s">
        <v>335</v>
      </c>
      <c r="E179" s="91"/>
      <c r="F179" s="91"/>
      <c r="G179" s="91"/>
      <c r="H179" s="1"/>
      <c r="I179" s="1"/>
      <c r="J179" s="1"/>
      <c r="K179" s="1"/>
    </row>
    <row r="180" spans="1:11" ht="12.75">
      <c r="A180" s="35"/>
      <c r="B180" s="35"/>
      <c r="C180" s="35"/>
      <c r="D180" s="91" t="s">
        <v>336</v>
      </c>
      <c r="E180" s="91"/>
      <c r="F180" s="91"/>
      <c r="G180" s="91"/>
      <c r="H180" s="91"/>
      <c r="I180" s="1"/>
      <c r="J180" s="1"/>
      <c r="K180" s="1"/>
    </row>
    <row r="181" spans="1:11" ht="12.75">
      <c r="A181" s="35"/>
      <c r="B181" s="35"/>
      <c r="C181" s="35"/>
      <c r="D181" s="91" t="s">
        <v>337</v>
      </c>
      <c r="E181" s="91"/>
      <c r="F181" s="91"/>
      <c r="G181" s="91"/>
      <c r="H181" s="91"/>
      <c r="I181" s="1"/>
      <c r="J181" s="1"/>
      <c r="K181" s="1"/>
    </row>
    <row r="182" spans="1:11" ht="12.75">
      <c r="A182" s="35"/>
      <c r="B182" s="35"/>
      <c r="C182" s="35"/>
      <c r="D182" s="91" t="s">
        <v>338</v>
      </c>
      <c r="E182" s="91"/>
      <c r="F182" s="91"/>
      <c r="G182" s="91"/>
      <c r="H182" s="91"/>
      <c r="I182" s="1"/>
      <c r="J182" s="1"/>
      <c r="K182" s="1"/>
    </row>
    <row r="183" spans="1:11" ht="12.75">
      <c r="A183" s="35"/>
      <c r="B183" s="35"/>
      <c r="C183" s="35"/>
      <c r="D183" s="91" t="s">
        <v>339</v>
      </c>
      <c r="E183" s="91"/>
      <c r="F183" s="91"/>
      <c r="G183" s="91"/>
      <c r="H183" s="1"/>
      <c r="I183" s="1"/>
      <c r="J183" s="1"/>
      <c r="K183" s="1"/>
    </row>
    <row r="184" spans="1:11" ht="12.75">
      <c r="A184" s="35"/>
      <c r="B184" s="35"/>
      <c r="C184" s="35"/>
      <c r="D184" s="38" t="s">
        <v>340</v>
      </c>
      <c r="E184" s="38"/>
      <c r="F184" s="38"/>
      <c r="G184" s="39"/>
      <c r="H184" s="1"/>
      <c r="I184" s="1"/>
      <c r="J184" s="1"/>
      <c r="K184" s="1"/>
    </row>
    <row r="185" spans="1:11" ht="12.75">
      <c r="A185" s="35"/>
      <c r="B185" s="35"/>
      <c r="C185" s="35"/>
      <c r="D185" s="90" t="s">
        <v>341</v>
      </c>
      <c r="E185" s="90"/>
      <c r="F185" s="90"/>
      <c r="G185" s="90"/>
      <c r="H185" s="90"/>
      <c r="I185" s="1"/>
      <c r="J185" s="1"/>
      <c r="K185" s="1"/>
    </row>
    <row r="186" spans="1:11" ht="12.75">
      <c r="A186" s="35"/>
      <c r="B186" s="35"/>
      <c r="C186" s="35"/>
      <c r="D186" s="91" t="s">
        <v>342</v>
      </c>
      <c r="E186" s="91"/>
      <c r="F186" s="91"/>
      <c r="G186" s="91"/>
      <c r="H186" s="1"/>
      <c r="I186" s="1"/>
      <c r="J186" s="1"/>
      <c r="K186" s="1"/>
    </row>
    <row r="187" spans="1:11" ht="12.75">
      <c r="A187" s="35"/>
      <c r="B187" s="35"/>
      <c r="C187" s="35"/>
      <c r="D187" s="91" t="s">
        <v>415</v>
      </c>
      <c r="E187" s="91"/>
      <c r="F187" s="91"/>
      <c r="G187" s="91"/>
      <c r="H187" s="91"/>
      <c r="I187" s="1"/>
      <c r="J187" s="1"/>
      <c r="K187" s="1"/>
    </row>
    <row r="188" spans="1:11" ht="12.75">
      <c r="A188" s="35"/>
      <c r="B188" s="35"/>
      <c r="C188" s="35"/>
      <c r="D188" s="91" t="s">
        <v>416</v>
      </c>
      <c r="E188" s="91"/>
      <c r="F188" s="91"/>
      <c r="G188" s="91"/>
      <c r="H188" s="1"/>
      <c r="I188" s="1"/>
      <c r="J188" s="1"/>
      <c r="K188" s="1"/>
    </row>
    <row r="189" spans="1:11" ht="12.75">
      <c r="A189" s="35"/>
      <c r="B189" s="35"/>
      <c r="C189" s="35"/>
      <c r="D189" s="91" t="s">
        <v>417</v>
      </c>
      <c r="E189" s="91"/>
      <c r="F189" s="91"/>
      <c r="G189" s="91"/>
      <c r="H189" s="91"/>
      <c r="I189" s="1"/>
      <c r="J189" s="1"/>
      <c r="K189" s="1"/>
    </row>
    <row r="190" spans="1:11" ht="12.75">
      <c r="A190" s="35"/>
      <c r="B190" s="35"/>
      <c r="C190" s="35"/>
      <c r="D190" s="91" t="s">
        <v>418</v>
      </c>
      <c r="E190" s="91"/>
      <c r="F190" s="91"/>
      <c r="G190" s="91"/>
      <c r="H190" s="1"/>
      <c r="I190" s="1"/>
      <c r="J190" s="1"/>
      <c r="K190" s="1"/>
    </row>
    <row r="191" spans="1:11" ht="12.75">
      <c r="A191" s="35"/>
      <c r="B191" s="35"/>
      <c r="C191" s="35"/>
      <c r="D191" s="91" t="s">
        <v>419</v>
      </c>
      <c r="E191" s="91"/>
      <c r="F191" s="91"/>
      <c r="G191" s="91"/>
      <c r="H191" s="1"/>
      <c r="I191" s="1"/>
      <c r="J191" s="1"/>
      <c r="K191" s="1"/>
    </row>
    <row r="192" spans="1:11" ht="12.75">
      <c r="A192" s="35"/>
      <c r="B192" s="35"/>
      <c r="C192" s="35"/>
      <c r="D192" s="91" t="s">
        <v>420</v>
      </c>
      <c r="E192" s="91"/>
      <c r="F192" s="91"/>
      <c r="G192" s="91"/>
      <c r="H192" s="1"/>
      <c r="I192" s="1"/>
      <c r="J192" s="1"/>
      <c r="K192" s="1"/>
    </row>
    <row r="193" spans="1:11" ht="12.75">
      <c r="A193" s="35"/>
      <c r="B193" s="35"/>
      <c r="C193" s="35"/>
      <c r="D193" s="91"/>
      <c r="E193" s="91"/>
      <c r="F193" s="91"/>
      <c r="G193" s="91"/>
      <c r="H193" s="1"/>
      <c r="I193" s="1"/>
      <c r="J193" s="1"/>
      <c r="K193" s="1"/>
    </row>
    <row r="194" spans="1:11" ht="12.75">
      <c r="A194" s="92" t="s">
        <v>81</v>
      </c>
      <c r="B194" s="92"/>
      <c r="C194" s="92"/>
      <c r="D194" s="92"/>
      <c r="E194" s="92"/>
      <c r="F194" s="92"/>
      <c r="G194" s="1"/>
      <c r="H194" s="1"/>
      <c r="I194" s="1"/>
      <c r="J194" s="1"/>
      <c r="K194" s="1"/>
    </row>
    <row r="195" spans="1:11" ht="12.75">
      <c r="A195" s="108" t="s">
        <v>390</v>
      </c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</row>
    <row r="196" spans="1:11" ht="12.75">
      <c r="A196" s="118" t="s">
        <v>421</v>
      </c>
      <c r="B196" s="118"/>
      <c r="C196" s="118"/>
      <c r="D196" s="118"/>
      <c r="E196" s="118"/>
      <c r="F196" s="118"/>
      <c r="G196" s="118"/>
      <c r="H196" s="118"/>
      <c r="I196" s="118"/>
      <c r="J196" s="118"/>
      <c r="K196" s="1"/>
    </row>
    <row r="197" spans="1:11" ht="12.75">
      <c r="A197" s="119" t="s">
        <v>391</v>
      </c>
      <c r="B197" s="119"/>
      <c r="C197" s="119"/>
      <c r="D197" s="119"/>
      <c r="E197" s="119"/>
      <c r="F197" s="119"/>
      <c r="G197" s="119"/>
      <c r="H197" s="119"/>
      <c r="I197" s="119"/>
      <c r="J197" s="119"/>
      <c r="K197" s="1"/>
    </row>
    <row r="198" spans="1:11" ht="12.75">
      <c r="A198" s="91" t="s">
        <v>422</v>
      </c>
      <c r="B198" s="91"/>
      <c r="C198" s="91"/>
      <c r="D198" s="91"/>
      <c r="E198" s="91"/>
      <c r="F198" s="91"/>
      <c r="G198" s="91"/>
      <c r="H198" s="91"/>
      <c r="I198" s="40"/>
      <c r="J198" s="40"/>
      <c r="K198" s="1"/>
    </row>
    <row r="199" spans="1:11" ht="12.75">
      <c r="A199" s="16" t="s">
        <v>84</v>
      </c>
      <c r="B199" s="16"/>
      <c r="C199" s="16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20" t="s">
        <v>85</v>
      </c>
      <c r="B200" s="22"/>
      <c r="C200" s="22"/>
      <c r="D200" s="120" t="s">
        <v>305</v>
      </c>
      <c r="E200" s="120"/>
      <c r="F200" s="120" t="s">
        <v>87</v>
      </c>
      <c r="G200" s="120"/>
      <c r="H200" s="120"/>
      <c r="I200" s="120"/>
      <c r="J200" s="120"/>
      <c r="K200" s="120"/>
    </row>
    <row r="201" spans="1:11" ht="12.75">
      <c r="A201" s="120"/>
      <c r="B201" s="22"/>
      <c r="C201" s="22"/>
      <c r="D201" s="120" t="s">
        <v>88</v>
      </c>
      <c r="E201" s="120"/>
      <c r="F201" s="120" t="s">
        <v>404</v>
      </c>
      <c r="G201" s="120"/>
      <c r="H201" s="120"/>
      <c r="I201" s="120" t="s">
        <v>89</v>
      </c>
      <c r="J201" s="120" t="s">
        <v>86</v>
      </c>
      <c r="K201" s="120" t="s">
        <v>89</v>
      </c>
    </row>
    <row r="202" spans="1:11" ht="12.75">
      <c r="A202" s="120"/>
      <c r="B202" s="22"/>
      <c r="C202" s="22"/>
      <c r="D202" s="22" t="s">
        <v>306</v>
      </c>
      <c r="E202" s="22" t="s">
        <v>307</v>
      </c>
      <c r="F202" s="22" t="s">
        <v>405</v>
      </c>
      <c r="G202" s="120" t="s">
        <v>403</v>
      </c>
      <c r="H202" s="120"/>
      <c r="I202" s="120"/>
      <c r="J202" s="120"/>
      <c r="K202" s="120"/>
    </row>
    <row r="203" spans="1:11" ht="12.75">
      <c r="A203" s="22">
        <v>1</v>
      </c>
      <c r="B203" s="22"/>
      <c r="C203" s="22"/>
      <c r="D203" s="22">
        <v>2</v>
      </c>
      <c r="E203" s="22">
        <v>3</v>
      </c>
      <c r="F203" s="120">
        <v>4</v>
      </c>
      <c r="G203" s="120"/>
      <c r="H203" s="120"/>
      <c r="I203" s="22">
        <v>5</v>
      </c>
      <c r="J203" s="22">
        <v>6</v>
      </c>
      <c r="K203" s="22">
        <v>7</v>
      </c>
    </row>
    <row r="204" spans="1:11" ht="30" customHeight="1">
      <c r="A204" s="41" t="s">
        <v>90</v>
      </c>
      <c r="B204" s="41"/>
      <c r="C204" s="41"/>
      <c r="D204" s="42" t="s">
        <v>304</v>
      </c>
      <c r="E204" s="42" t="s">
        <v>407</v>
      </c>
      <c r="F204" s="42" t="s">
        <v>402</v>
      </c>
      <c r="G204" s="121" t="s">
        <v>406</v>
      </c>
      <c r="H204" s="121"/>
      <c r="I204" s="43">
        <v>0.018</v>
      </c>
      <c r="J204" s="42"/>
      <c r="K204" s="42"/>
    </row>
    <row r="205" spans="1:11" ht="41.25" customHeight="1">
      <c r="A205" s="41" t="s">
        <v>239</v>
      </c>
      <c r="B205" s="41"/>
      <c r="C205" s="41"/>
      <c r="D205" s="42" t="s">
        <v>304</v>
      </c>
      <c r="E205" s="42" t="s">
        <v>402</v>
      </c>
      <c r="F205" s="42" t="s">
        <v>402</v>
      </c>
      <c r="G205" s="122" t="s">
        <v>406</v>
      </c>
      <c r="H205" s="123"/>
      <c r="I205" s="43">
        <v>0.018</v>
      </c>
      <c r="J205" s="42"/>
      <c r="K205" s="42"/>
    </row>
    <row r="206" spans="1:11" ht="19.5" customHeight="1">
      <c r="A206" s="41" t="s">
        <v>287</v>
      </c>
      <c r="B206" s="41"/>
      <c r="C206" s="41"/>
      <c r="D206" s="42" t="s">
        <v>288</v>
      </c>
      <c r="E206" s="42" t="s">
        <v>288</v>
      </c>
      <c r="F206" s="42" t="s">
        <v>288</v>
      </c>
      <c r="G206" s="122" t="s">
        <v>288</v>
      </c>
      <c r="H206" s="123"/>
      <c r="I206" s="42">
        <v>0</v>
      </c>
      <c r="J206" s="42"/>
      <c r="K206" s="42"/>
    </row>
    <row r="207" spans="1:11" ht="12.75">
      <c r="A207" s="121"/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</row>
    <row r="208" spans="1:11" ht="12.75">
      <c r="A208" s="121" t="s">
        <v>91</v>
      </c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</row>
    <row r="209" spans="1:11" ht="27.75" customHeight="1">
      <c r="A209" s="30" t="s">
        <v>92</v>
      </c>
      <c r="B209" s="30"/>
      <c r="C209" s="30"/>
      <c r="D209" s="42">
        <v>9</v>
      </c>
      <c r="E209" s="42">
        <v>9</v>
      </c>
      <c r="F209" s="121">
        <v>9</v>
      </c>
      <c r="G209" s="121"/>
      <c r="H209" s="121"/>
      <c r="I209" s="42">
        <v>0</v>
      </c>
      <c r="J209" s="42"/>
      <c r="K209" s="42"/>
    </row>
    <row r="210" spans="1:11" ht="18.75" customHeight="1">
      <c r="A210" s="30" t="s">
        <v>93</v>
      </c>
      <c r="B210" s="30"/>
      <c r="C210" s="30"/>
      <c r="D210" s="42">
        <v>50</v>
      </c>
      <c r="E210" s="42">
        <v>50</v>
      </c>
      <c r="F210" s="121">
        <v>50</v>
      </c>
      <c r="G210" s="121"/>
      <c r="H210" s="121"/>
      <c r="I210" s="42">
        <v>0</v>
      </c>
      <c r="J210" s="42"/>
      <c r="K210" s="42"/>
    </row>
    <row r="211" spans="1:11" ht="28.5" customHeight="1">
      <c r="A211" s="30" t="s">
        <v>94</v>
      </c>
      <c r="B211" s="30"/>
      <c r="C211" s="30"/>
      <c r="D211" s="42">
        <v>8</v>
      </c>
      <c r="E211" s="42">
        <v>8</v>
      </c>
      <c r="F211" s="121">
        <v>4</v>
      </c>
      <c r="G211" s="121"/>
      <c r="H211" s="121"/>
      <c r="I211" s="42">
        <v>0</v>
      </c>
      <c r="J211" s="42"/>
      <c r="K211" s="42"/>
    </row>
    <row r="212" spans="1:11" ht="17.25" customHeight="1">
      <c r="A212" s="30" t="s">
        <v>95</v>
      </c>
      <c r="B212" s="30"/>
      <c r="C212" s="30"/>
      <c r="D212" s="42">
        <v>27</v>
      </c>
      <c r="E212" s="42">
        <v>26</v>
      </c>
      <c r="F212" s="121">
        <v>28</v>
      </c>
      <c r="G212" s="121"/>
      <c r="H212" s="121"/>
      <c r="I212" s="43">
        <v>0.077</v>
      </c>
      <c r="J212" s="42"/>
      <c r="K212" s="42"/>
    </row>
    <row r="213" spans="1:11" ht="12.75">
      <c r="A213" s="121" t="s">
        <v>96</v>
      </c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</row>
    <row r="214" spans="1:11" ht="12.75">
      <c r="A214" s="41"/>
      <c r="B214" s="41"/>
      <c r="C214" s="41"/>
      <c r="D214" s="121" t="s">
        <v>54</v>
      </c>
      <c r="E214" s="121"/>
      <c r="F214" s="124"/>
      <c r="G214" s="124"/>
      <c r="H214" s="124"/>
      <c r="I214" s="41"/>
      <c r="J214" s="41"/>
      <c r="K214" s="41"/>
    </row>
    <row r="215" spans="1:11" ht="18" customHeight="1">
      <c r="A215" s="22" t="s">
        <v>97</v>
      </c>
      <c r="B215" s="22"/>
      <c r="C215" s="22"/>
      <c r="D215" s="121"/>
      <c r="E215" s="121"/>
      <c r="F215" s="121"/>
      <c r="G215" s="121"/>
      <c r="H215" s="121"/>
      <c r="I215" s="42"/>
      <c r="J215" s="42"/>
      <c r="K215" s="42"/>
    </row>
    <row r="216" spans="1:11" ht="18.75" customHeight="1">
      <c r="A216" s="30" t="s">
        <v>98</v>
      </c>
      <c r="B216" s="30"/>
      <c r="C216" s="30"/>
      <c r="D216" s="121">
        <v>72807.9</v>
      </c>
      <c r="E216" s="121"/>
      <c r="F216" s="121">
        <v>51440.8</v>
      </c>
      <c r="G216" s="121"/>
      <c r="H216" s="121"/>
      <c r="I216" s="43"/>
      <c r="J216" s="42"/>
      <c r="K216" s="42"/>
    </row>
    <row r="217" spans="1:11" ht="27" customHeight="1">
      <c r="A217" s="30" t="s">
        <v>99</v>
      </c>
      <c r="B217" s="30"/>
      <c r="C217" s="30"/>
      <c r="D217" s="121">
        <v>220.63</v>
      </c>
      <c r="E217" s="121"/>
      <c r="F217" s="121">
        <v>154.48</v>
      </c>
      <c r="G217" s="121"/>
      <c r="H217" s="121"/>
      <c r="I217" s="43"/>
      <c r="J217" s="42"/>
      <c r="K217" s="42"/>
    </row>
    <row r="218" spans="1:11" ht="18" customHeight="1">
      <c r="A218" s="30" t="s">
        <v>100</v>
      </c>
      <c r="B218" s="30"/>
      <c r="C218" s="30"/>
      <c r="D218" s="121"/>
      <c r="E218" s="121"/>
      <c r="F218" s="121"/>
      <c r="G218" s="121"/>
      <c r="H218" s="121"/>
      <c r="I218" s="42"/>
      <c r="J218" s="42"/>
      <c r="K218" s="41"/>
    </row>
    <row r="219" spans="1:11" ht="15" customHeight="1">
      <c r="A219" s="30" t="s">
        <v>101</v>
      </c>
      <c r="B219" s="30"/>
      <c r="C219" s="30"/>
      <c r="D219" s="121">
        <v>65.75</v>
      </c>
      <c r="E219" s="121"/>
      <c r="F219" s="121">
        <v>31.25</v>
      </c>
      <c r="G219" s="121"/>
      <c r="H219" s="121"/>
      <c r="I219" s="43"/>
      <c r="J219" s="42"/>
      <c r="K219" s="41"/>
    </row>
    <row r="220" spans="1:11" ht="30" customHeight="1">
      <c r="A220" s="30" t="s">
        <v>102</v>
      </c>
      <c r="B220" s="30"/>
      <c r="C220" s="30"/>
      <c r="D220" s="121">
        <v>0.194</v>
      </c>
      <c r="E220" s="121"/>
      <c r="F220" s="121">
        <v>0.114</v>
      </c>
      <c r="G220" s="121"/>
      <c r="H220" s="121"/>
      <c r="I220" s="44"/>
      <c r="J220" s="42"/>
      <c r="K220" s="41"/>
    </row>
    <row r="221" spans="1:11" ht="41.25" customHeight="1">
      <c r="A221" s="30" t="s">
        <v>103</v>
      </c>
      <c r="B221" s="30"/>
      <c r="C221" s="30"/>
      <c r="D221" s="121">
        <v>0</v>
      </c>
      <c r="E221" s="121"/>
      <c r="F221" s="124"/>
      <c r="G221" s="124"/>
      <c r="H221" s="124"/>
      <c r="I221" s="41"/>
      <c r="J221" s="41"/>
      <c r="K221" s="41"/>
    </row>
    <row r="222" spans="1:11" ht="12.75">
      <c r="A222" s="121" t="s">
        <v>104</v>
      </c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</row>
    <row r="223" spans="1:11" ht="16.5" customHeight="1">
      <c r="A223" s="30" t="s">
        <v>105</v>
      </c>
      <c r="B223" s="30"/>
      <c r="C223" s="30"/>
      <c r="D223" s="121">
        <v>390.02</v>
      </c>
      <c r="E223" s="121"/>
      <c r="F223" s="121">
        <v>530.84</v>
      </c>
      <c r="G223" s="121"/>
      <c r="H223" s="121"/>
      <c r="I223" s="45"/>
      <c r="J223" s="41"/>
      <c r="K223" s="41"/>
    </row>
    <row r="224" spans="1:11" ht="30.75" customHeight="1">
      <c r="A224" s="30" t="s">
        <v>106</v>
      </c>
      <c r="B224" s="30"/>
      <c r="C224" s="30"/>
      <c r="D224" s="125">
        <v>0.6714</v>
      </c>
      <c r="E224" s="121"/>
      <c r="F224" s="125">
        <v>0.7994</v>
      </c>
      <c r="G224" s="121"/>
      <c r="H224" s="121"/>
      <c r="I224" s="45"/>
      <c r="J224" s="41"/>
      <c r="K224" s="41"/>
    </row>
    <row r="225" spans="1:11" ht="12.75">
      <c r="A225" s="121" t="s">
        <v>107</v>
      </c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</row>
    <row r="226" spans="1:11" ht="17.25" customHeight="1">
      <c r="A226" s="30" t="s">
        <v>108</v>
      </c>
      <c r="B226" s="30"/>
      <c r="C226" s="30"/>
      <c r="D226" s="124"/>
      <c r="E226" s="124"/>
      <c r="F226" s="124"/>
      <c r="G226" s="124"/>
      <c r="H226" s="124"/>
      <c r="I226" s="124"/>
      <c r="J226" s="41"/>
      <c r="K226" s="41"/>
    </row>
    <row r="227" spans="1:11" ht="30" customHeight="1">
      <c r="A227" s="30" t="s">
        <v>109</v>
      </c>
      <c r="B227" s="30"/>
      <c r="C227" s="30"/>
      <c r="D227" s="124"/>
      <c r="E227" s="124"/>
      <c r="F227" s="124"/>
      <c r="G227" s="124"/>
      <c r="H227" s="124"/>
      <c r="I227" s="124"/>
      <c r="J227" s="41"/>
      <c r="K227" s="41"/>
    </row>
    <row r="228" spans="1:11" ht="12.75">
      <c r="A228" s="121" t="s">
        <v>110</v>
      </c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</row>
    <row r="229" spans="1:11" ht="27" customHeight="1">
      <c r="A229" s="30" t="s">
        <v>111</v>
      </c>
      <c r="B229" s="30"/>
      <c r="C229" s="30"/>
      <c r="D229" s="124"/>
      <c r="E229" s="124"/>
      <c r="F229" s="124"/>
      <c r="G229" s="124"/>
      <c r="H229" s="124"/>
      <c r="I229" s="124"/>
      <c r="J229" s="41"/>
      <c r="K229" s="41"/>
    </row>
    <row r="230" spans="1:11" ht="27.75" customHeight="1">
      <c r="A230" s="30" t="s">
        <v>240</v>
      </c>
      <c r="B230" s="30"/>
      <c r="C230" s="30"/>
      <c r="D230" s="46" t="s">
        <v>252</v>
      </c>
      <c r="E230" s="22" t="s">
        <v>249</v>
      </c>
      <c r="F230" s="46" t="s">
        <v>250</v>
      </c>
      <c r="G230" s="46" t="s">
        <v>251</v>
      </c>
      <c r="H230" s="41"/>
      <c r="I230" s="41"/>
      <c r="J230" s="41"/>
      <c r="K230" s="41"/>
    </row>
    <row r="231" spans="1:11" ht="53.25" customHeight="1">
      <c r="A231" s="30" t="s">
        <v>241</v>
      </c>
      <c r="B231" s="30"/>
      <c r="C231" s="30"/>
      <c r="D231" s="46" t="s">
        <v>252</v>
      </c>
      <c r="E231" s="46" t="s">
        <v>253</v>
      </c>
      <c r="F231" s="46" t="s">
        <v>254</v>
      </c>
      <c r="G231" s="46" t="s">
        <v>251</v>
      </c>
      <c r="H231" s="41"/>
      <c r="I231" s="41"/>
      <c r="J231" s="41"/>
      <c r="K231" s="41"/>
    </row>
    <row r="232" spans="1:11" ht="28.5" customHeight="1">
      <c r="A232" s="30" t="s">
        <v>242</v>
      </c>
      <c r="B232" s="30"/>
      <c r="C232" s="30"/>
      <c r="D232" s="46" t="s">
        <v>252</v>
      </c>
      <c r="E232" s="46" t="s">
        <v>255</v>
      </c>
      <c r="F232" s="46" t="s">
        <v>256</v>
      </c>
      <c r="G232" s="46" t="s">
        <v>257</v>
      </c>
      <c r="H232" s="41"/>
      <c r="I232" s="41"/>
      <c r="J232" s="41"/>
      <c r="K232" s="41"/>
    </row>
    <row r="233" spans="1:11" ht="27.75" customHeight="1">
      <c r="A233" s="30" t="s">
        <v>243</v>
      </c>
      <c r="B233" s="30"/>
      <c r="C233" s="30"/>
      <c r="D233" s="46" t="s">
        <v>252</v>
      </c>
      <c r="E233" s="22" t="s">
        <v>258</v>
      </c>
      <c r="F233" s="46" t="s">
        <v>259</v>
      </c>
      <c r="G233" s="46" t="s">
        <v>260</v>
      </c>
      <c r="H233" s="41"/>
      <c r="I233" s="41"/>
      <c r="J233" s="41"/>
      <c r="K233" s="41"/>
    </row>
    <row r="234" spans="1:11" ht="53.25" customHeight="1">
      <c r="A234" s="30" t="s">
        <v>244</v>
      </c>
      <c r="B234" s="30"/>
      <c r="C234" s="30"/>
      <c r="D234" s="46" t="s">
        <v>262</v>
      </c>
      <c r="E234" s="46" t="s">
        <v>261</v>
      </c>
      <c r="F234" s="46" t="s">
        <v>254</v>
      </c>
      <c r="G234" s="46" t="s">
        <v>269</v>
      </c>
      <c r="H234" s="41"/>
      <c r="I234" s="41"/>
      <c r="J234" s="41"/>
      <c r="K234" s="41"/>
    </row>
    <row r="235" spans="1:11" ht="39.75" customHeight="1">
      <c r="A235" s="30" t="s">
        <v>245</v>
      </c>
      <c r="B235" s="30"/>
      <c r="C235" s="30"/>
      <c r="D235" s="46" t="s">
        <v>252</v>
      </c>
      <c r="E235" s="46" t="s">
        <v>261</v>
      </c>
      <c r="F235" s="46" t="s">
        <v>254</v>
      </c>
      <c r="G235" s="46" t="s">
        <v>263</v>
      </c>
      <c r="H235" s="41"/>
      <c r="I235" s="41"/>
      <c r="J235" s="41"/>
      <c r="K235" s="41"/>
    </row>
    <row r="236" spans="1:11" ht="39.75" customHeight="1">
      <c r="A236" s="30" t="s">
        <v>246</v>
      </c>
      <c r="B236" s="30"/>
      <c r="C236" s="30"/>
      <c r="D236" s="46" t="s">
        <v>252</v>
      </c>
      <c r="E236" s="46" t="s">
        <v>261</v>
      </c>
      <c r="F236" s="46" t="s">
        <v>254</v>
      </c>
      <c r="G236" s="46" t="s">
        <v>264</v>
      </c>
      <c r="H236" s="41"/>
      <c r="I236" s="41"/>
      <c r="J236" s="41"/>
      <c r="K236" s="41"/>
    </row>
    <row r="237" spans="1:11" ht="27.75" customHeight="1">
      <c r="A237" s="30" t="s">
        <v>247</v>
      </c>
      <c r="B237" s="30"/>
      <c r="C237" s="30"/>
      <c r="D237" s="46" t="s">
        <v>252</v>
      </c>
      <c r="E237" s="46" t="s">
        <v>255</v>
      </c>
      <c r="F237" s="46" t="s">
        <v>256</v>
      </c>
      <c r="G237" s="46" t="s">
        <v>265</v>
      </c>
      <c r="H237" s="41"/>
      <c r="I237" s="41"/>
      <c r="J237" s="41"/>
      <c r="K237" s="41"/>
    </row>
    <row r="238" spans="1:11" ht="37.5" customHeight="1">
      <c r="A238" s="47" t="s">
        <v>270</v>
      </c>
      <c r="B238" s="47"/>
      <c r="C238" s="47"/>
      <c r="D238" s="46" t="s">
        <v>262</v>
      </c>
      <c r="E238" s="22" t="s">
        <v>266</v>
      </c>
      <c r="F238" s="46" t="s">
        <v>267</v>
      </c>
      <c r="G238" s="46" t="s">
        <v>263</v>
      </c>
      <c r="H238" s="41"/>
      <c r="I238" s="41"/>
      <c r="J238" s="41"/>
      <c r="K238" s="41"/>
    </row>
    <row r="239" spans="1:11" ht="44.25" customHeight="1">
      <c r="A239" s="47" t="s">
        <v>248</v>
      </c>
      <c r="B239" s="47"/>
      <c r="C239" s="47"/>
      <c r="D239" s="46" t="s">
        <v>262</v>
      </c>
      <c r="E239" s="46" t="s">
        <v>268</v>
      </c>
      <c r="F239" s="46" t="s">
        <v>267</v>
      </c>
      <c r="G239" s="46" t="s">
        <v>271</v>
      </c>
      <c r="H239" s="41"/>
      <c r="I239" s="41"/>
      <c r="J239" s="41"/>
      <c r="K239" s="41"/>
    </row>
    <row r="240" spans="1:11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3.5">
      <c r="A241" s="48" t="s">
        <v>112</v>
      </c>
      <c r="B241" s="48"/>
      <c r="C241" s="48"/>
      <c r="D241" s="48"/>
      <c r="E241" s="1"/>
      <c r="F241" s="1"/>
      <c r="G241" s="1"/>
      <c r="H241" s="1"/>
      <c r="I241" s="1"/>
      <c r="J241" s="1"/>
      <c r="K241" s="1"/>
    </row>
    <row r="242" spans="1:11" ht="12.75">
      <c r="A242" s="1" t="s">
        <v>114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49" t="s">
        <v>325</v>
      </c>
      <c r="G243" s="1"/>
      <c r="H243" s="1"/>
      <c r="I243" s="1"/>
      <c r="J243" s="1"/>
      <c r="K243" s="1"/>
    </row>
    <row r="244" spans="1:11" ht="12.75">
      <c r="A244" s="51" t="s">
        <v>116</v>
      </c>
      <c r="B244" s="128" t="s">
        <v>117</v>
      </c>
      <c r="C244" s="129"/>
      <c r="D244" s="51" t="s">
        <v>118</v>
      </c>
      <c r="E244" s="51" t="s">
        <v>119</v>
      </c>
      <c r="F244" s="51"/>
      <c r="G244" s="1"/>
      <c r="H244" s="1"/>
      <c r="I244" s="1"/>
      <c r="J244" s="1"/>
      <c r="K244" s="1"/>
    </row>
    <row r="245" spans="1:11" ht="47.25" customHeight="1">
      <c r="A245" s="53" t="s">
        <v>298</v>
      </c>
      <c r="B245" s="126" t="s">
        <v>120</v>
      </c>
      <c r="C245" s="127"/>
      <c r="D245" s="54" t="s">
        <v>408</v>
      </c>
      <c r="E245" s="54" t="s">
        <v>322</v>
      </c>
      <c r="F245" s="54"/>
      <c r="G245" s="1"/>
      <c r="H245" s="1"/>
      <c r="I245" s="1"/>
      <c r="J245" s="1"/>
      <c r="K245" s="1"/>
    </row>
    <row r="246" spans="1:11" ht="12.75">
      <c r="A246" s="53"/>
      <c r="B246" s="126"/>
      <c r="C246" s="127"/>
      <c r="D246" s="54"/>
      <c r="E246" s="54"/>
      <c r="F246" s="54"/>
      <c r="G246" s="1"/>
      <c r="H246" s="1"/>
      <c r="I246" s="1"/>
      <c r="J246" s="1"/>
      <c r="K246" s="1"/>
    </row>
    <row r="247" spans="1:11" ht="38.25">
      <c r="A247" s="53" t="s">
        <v>299</v>
      </c>
      <c r="B247" s="126" t="s">
        <v>122</v>
      </c>
      <c r="C247" s="127"/>
      <c r="D247" s="54" t="s">
        <v>121</v>
      </c>
      <c r="E247" s="54" t="s">
        <v>321</v>
      </c>
      <c r="F247" s="54"/>
      <c r="G247" s="1"/>
      <c r="H247" s="1"/>
      <c r="I247" s="1"/>
      <c r="J247" s="1"/>
      <c r="K247" s="1"/>
    </row>
    <row r="248" spans="1:11" ht="38.25">
      <c r="A248" s="53" t="s">
        <v>300</v>
      </c>
      <c r="B248" s="126" t="s">
        <v>123</v>
      </c>
      <c r="C248" s="127"/>
      <c r="D248" s="54" t="s">
        <v>124</v>
      </c>
      <c r="E248" s="54" t="s">
        <v>323</v>
      </c>
      <c r="F248" s="54"/>
      <c r="G248" s="1"/>
      <c r="H248" s="1"/>
      <c r="I248" s="1"/>
      <c r="J248" s="1"/>
      <c r="K248" s="1"/>
    </row>
    <row r="249" spans="1:11" ht="12.75">
      <c r="A249" s="8"/>
      <c r="B249" s="8"/>
      <c r="C249" s="8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8" t="s">
        <v>399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56"/>
      <c r="B251" s="56"/>
      <c r="C251" s="56"/>
      <c r="D251" s="3"/>
      <c r="E251" s="3"/>
      <c r="F251" s="3"/>
      <c r="G251" s="3"/>
      <c r="H251" s="3"/>
      <c r="I251" s="3"/>
      <c r="J251" s="57" t="s">
        <v>125</v>
      </c>
      <c r="K251" s="1"/>
    </row>
    <row r="252" spans="1:11" ht="24.75" customHeight="1">
      <c r="A252" s="59" t="s">
        <v>126</v>
      </c>
      <c r="B252" s="59"/>
      <c r="C252" s="59"/>
      <c r="D252" s="10" t="s">
        <v>127</v>
      </c>
      <c r="E252" s="10" t="s">
        <v>128</v>
      </c>
      <c r="F252" s="10" t="s">
        <v>129</v>
      </c>
      <c r="G252" s="10" t="s">
        <v>130</v>
      </c>
      <c r="H252" s="58" t="s">
        <v>400</v>
      </c>
      <c r="I252" s="58" t="s">
        <v>400</v>
      </c>
      <c r="J252" s="11" t="s">
        <v>132</v>
      </c>
      <c r="K252" s="1"/>
    </row>
    <row r="253" spans="1:11" ht="25.5">
      <c r="A253" s="59"/>
      <c r="B253" s="59"/>
      <c r="C253" s="59"/>
      <c r="D253" s="10"/>
      <c r="E253" s="10"/>
      <c r="F253" s="10"/>
      <c r="G253" s="10"/>
      <c r="H253" s="58" t="s">
        <v>133</v>
      </c>
      <c r="I253" s="58" t="s">
        <v>133</v>
      </c>
      <c r="J253" s="11"/>
      <c r="K253" s="1"/>
    </row>
    <row r="254" spans="1:11" ht="12.75">
      <c r="A254" s="59"/>
      <c r="B254" s="59"/>
      <c r="C254" s="59"/>
      <c r="D254" s="10"/>
      <c r="E254" s="10"/>
      <c r="F254" s="10"/>
      <c r="G254" s="10" t="s">
        <v>131</v>
      </c>
      <c r="H254" s="10"/>
      <c r="I254" s="11"/>
      <c r="J254" s="11" t="s">
        <v>134</v>
      </c>
      <c r="K254" s="1"/>
    </row>
    <row r="255" spans="1:11" ht="30.75" customHeight="1">
      <c r="A255" s="60" t="s">
        <v>135</v>
      </c>
      <c r="B255" s="60"/>
      <c r="C255" s="60"/>
      <c r="D255" s="59"/>
      <c r="E255" s="59"/>
      <c r="F255" s="59"/>
      <c r="G255" s="59"/>
      <c r="H255" s="88">
        <v>32.4</v>
      </c>
      <c r="I255" s="59"/>
      <c r="J255" s="58"/>
      <c r="K255" s="1"/>
    </row>
    <row r="256" spans="1:11" ht="17.25" customHeight="1">
      <c r="A256" s="58" t="s">
        <v>136</v>
      </c>
      <c r="B256" s="58"/>
      <c r="C256" s="58"/>
      <c r="D256" s="61"/>
      <c r="E256" s="61"/>
      <c r="F256" s="61"/>
      <c r="G256" s="61"/>
      <c r="H256" s="61"/>
      <c r="I256" s="10"/>
      <c r="J256" s="58"/>
      <c r="K256" s="1"/>
    </row>
    <row r="257" spans="1:11" ht="21" customHeight="1">
      <c r="A257" s="58" t="s">
        <v>289</v>
      </c>
      <c r="B257" s="58"/>
      <c r="C257" s="58"/>
      <c r="D257" s="62">
        <f>D259+D260+D262</f>
        <v>19674.1482</v>
      </c>
      <c r="E257" s="62">
        <f>E259+E260+E262</f>
        <v>30041.4708</v>
      </c>
      <c r="F257" s="62">
        <f>F259+F260+F262</f>
        <v>890.3278</v>
      </c>
      <c r="G257" s="62">
        <f>G259+G260+G262</f>
        <v>834.8252</v>
      </c>
      <c r="H257" s="62">
        <f>H259+H260+H262</f>
        <v>51477.122</v>
      </c>
      <c r="I257" s="59"/>
      <c r="J257" s="58"/>
      <c r="K257" s="1"/>
    </row>
    <row r="258" spans="1:11" ht="17.25" customHeight="1">
      <c r="A258" s="10" t="s">
        <v>138</v>
      </c>
      <c r="B258" s="10"/>
      <c r="C258" s="10"/>
      <c r="D258" s="61"/>
      <c r="E258" s="61"/>
      <c r="F258" s="61"/>
      <c r="G258" s="61"/>
      <c r="H258" s="61"/>
      <c r="I258" s="10"/>
      <c r="J258" s="58"/>
      <c r="K258" s="1"/>
    </row>
    <row r="259" spans="1:11" ht="41.25" customHeight="1">
      <c r="A259" s="64" t="s">
        <v>139</v>
      </c>
      <c r="B259" s="64"/>
      <c r="C259" s="64">
        <v>4000</v>
      </c>
      <c r="D259" s="65">
        <v>2879.8482</v>
      </c>
      <c r="E259" s="65">
        <v>2091.9708</v>
      </c>
      <c r="F259" s="65">
        <v>828.8278</v>
      </c>
      <c r="G259" s="65">
        <v>814.3252</v>
      </c>
      <c r="H259" s="66">
        <f>SUM(D259:G259)</f>
        <v>6614.972</v>
      </c>
      <c r="I259" s="10"/>
      <c r="J259" s="58"/>
      <c r="K259" s="1"/>
    </row>
    <row r="260" spans="1:11" ht="39.75" customHeight="1">
      <c r="A260" s="64" t="s">
        <v>366</v>
      </c>
      <c r="B260" s="64"/>
      <c r="C260" s="67">
        <v>4001</v>
      </c>
      <c r="D260" s="68">
        <v>16794.3</v>
      </c>
      <c r="E260" s="68">
        <v>27949.5</v>
      </c>
      <c r="F260" s="68">
        <v>61.5</v>
      </c>
      <c r="G260" s="68">
        <v>20.5</v>
      </c>
      <c r="H260" s="66">
        <f>SUM(D260:G260)</f>
        <v>44825.8</v>
      </c>
      <c r="I260" s="58"/>
      <c r="J260" s="58"/>
      <c r="K260" s="1"/>
    </row>
    <row r="261" spans="1:11" ht="14.25" customHeight="1">
      <c r="A261" s="64" t="s">
        <v>142</v>
      </c>
      <c r="B261" s="64"/>
      <c r="C261" s="64"/>
      <c r="D261" s="61"/>
      <c r="E261" s="61"/>
      <c r="F261" s="61"/>
      <c r="G261" s="61"/>
      <c r="H261" s="61"/>
      <c r="I261" s="10"/>
      <c r="J261" s="10"/>
      <c r="K261" s="1"/>
    </row>
    <row r="262" spans="1:11" ht="118.5" customHeight="1">
      <c r="A262" s="10" t="s">
        <v>393</v>
      </c>
      <c r="B262" s="10"/>
      <c r="C262" s="69">
        <v>2100</v>
      </c>
      <c r="D262" s="66"/>
      <c r="E262" s="66"/>
      <c r="F262" s="66"/>
      <c r="G262" s="66"/>
      <c r="H262" s="66">
        <v>36.35</v>
      </c>
      <c r="I262" s="58"/>
      <c r="J262" s="58"/>
      <c r="K262" s="1"/>
    </row>
    <row r="263" spans="1:11" ht="40.5" customHeight="1">
      <c r="A263" s="10" t="s">
        <v>145</v>
      </c>
      <c r="B263" s="10"/>
      <c r="C263" s="10"/>
      <c r="D263" s="70"/>
      <c r="E263" s="70"/>
      <c r="F263" s="4"/>
      <c r="G263" s="70"/>
      <c r="H263" s="70"/>
      <c r="I263" s="10"/>
      <c r="J263" s="10"/>
      <c r="K263" s="1"/>
    </row>
    <row r="264" spans="1:11" ht="19.5" customHeight="1">
      <c r="A264" s="58" t="s">
        <v>146</v>
      </c>
      <c r="B264" s="71"/>
      <c r="C264" s="71"/>
      <c r="D264" s="72">
        <f>D265+D266+D267+D268+D269+D270+D271+D277+D285+D292+D294+D305+D307+D310</f>
        <v>19711.7082</v>
      </c>
      <c r="E264" s="72">
        <f>E265+E266+E267+E268+E269+E270+E271+E277+E285+E292+E294+E305+E307+E310</f>
        <v>30067.910800000005</v>
      </c>
      <c r="F264" s="72">
        <f>F265+F266+F267+F268+F269+F270+F271+F277+F285+F292+F294+F305+F307+F310</f>
        <v>890.3278</v>
      </c>
      <c r="G264" s="72">
        <f>G265+G266+G267+G268+G269+G270+G271+G277+G285+G292+G294+G305+G307+G310</f>
        <v>839.5752</v>
      </c>
      <c r="H264" s="72">
        <f>D264+E264+F264+G264</f>
        <v>51509.522000000004</v>
      </c>
      <c r="I264" s="71"/>
      <c r="J264" s="58"/>
      <c r="K264" s="1"/>
    </row>
    <row r="265" spans="1:11" ht="19.5" customHeight="1">
      <c r="A265" s="58" t="s">
        <v>371</v>
      </c>
      <c r="B265" s="58">
        <v>211</v>
      </c>
      <c r="C265" s="73">
        <v>4001</v>
      </c>
      <c r="D265" s="72">
        <v>12851.66</v>
      </c>
      <c r="E265" s="72">
        <v>21419.54</v>
      </c>
      <c r="F265" s="72"/>
      <c r="G265" s="72"/>
      <c r="H265" s="72">
        <f aca="true" t="shared" si="0" ref="H265:H275">SUM(D265:G265)</f>
        <v>34271.2</v>
      </c>
      <c r="I265" s="73"/>
      <c r="J265" s="58"/>
      <c r="K265" s="1"/>
    </row>
    <row r="266" spans="1:11" ht="19.5" customHeight="1">
      <c r="A266" s="58" t="s">
        <v>370</v>
      </c>
      <c r="B266" s="58">
        <v>213</v>
      </c>
      <c r="C266" s="73">
        <v>4001</v>
      </c>
      <c r="D266" s="72">
        <v>3881.2</v>
      </c>
      <c r="E266" s="72">
        <v>6468.4</v>
      </c>
      <c r="F266" s="72"/>
      <c r="G266" s="72"/>
      <c r="H266" s="72">
        <f t="shared" si="0"/>
        <v>10349.599999999999</v>
      </c>
      <c r="I266" s="73"/>
      <c r="J266" s="58"/>
      <c r="K266" s="1"/>
    </row>
    <row r="267" spans="1:11" ht="20.25" customHeight="1">
      <c r="A267" s="58" t="s">
        <v>371</v>
      </c>
      <c r="B267" s="73">
        <v>211</v>
      </c>
      <c r="C267" s="73"/>
      <c r="D267" s="72"/>
      <c r="E267" s="72"/>
      <c r="F267" s="72"/>
      <c r="G267" s="72"/>
      <c r="H267" s="72">
        <f t="shared" si="0"/>
        <v>0</v>
      </c>
      <c r="I267" s="58"/>
      <c r="J267" s="58"/>
      <c r="K267" s="1"/>
    </row>
    <row r="268" spans="1:11" ht="12.75">
      <c r="A268" s="58" t="s">
        <v>370</v>
      </c>
      <c r="B268" s="73">
        <v>213</v>
      </c>
      <c r="C268" s="73"/>
      <c r="D268" s="72"/>
      <c r="E268" s="72"/>
      <c r="F268" s="72"/>
      <c r="G268" s="72"/>
      <c r="H268" s="72">
        <f t="shared" si="0"/>
        <v>0</v>
      </c>
      <c r="I268" s="58"/>
      <c r="J268" s="58"/>
      <c r="K268" s="1"/>
    </row>
    <row r="269" spans="1:11" ht="18.75" customHeight="1">
      <c r="A269" s="58" t="s">
        <v>372</v>
      </c>
      <c r="B269" s="58">
        <v>211</v>
      </c>
      <c r="C269" s="58">
        <v>2000</v>
      </c>
      <c r="D269" s="72"/>
      <c r="E269" s="72"/>
      <c r="F269" s="72"/>
      <c r="G269" s="72"/>
      <c r="H269" s="72">
        <f t="shared" si="0"/>
        <v>0</v>
      </c>
      <c r="I269" s="58"/>
      <c r="J269" s="58"/>
      <c r="K269" s="1"/>
    </row>
    <row r="270" spans="1:11" ht="12.75">
      <c r="A270" s="58" t="s">
        <v>370</v>
      </c>
      <c r="B270" s="58">
        <v>213</v>
      </c>
      <c r="C270" s="58">
        <v>2000</v>
      </c>
      <c r="D270" s="72"/>
      <c r="E270" s="72"/>
      <c r="F270" s="72"/>
      <c r="G270" s="72"/>
      <c r="H270" s="72">
        <f t="shared" si="0"/>
        <v>0</v>
      </c>
      <c r="I270" s="58"/>
      <c r="J270" s="58"/>
      <c r="K270" s="1"/>
    </row>
    <row r="271" spans="1:11" ht="30.75" customHeight="1">
      <c r="A271" s="58" t="s">
        <v>310</v>
      </c>
      <c r="B271" s="58">
        <v>212</v>
      </c>
      <c r="C271" s="58">
        <v>4000</v>
      </c>
      <c r="D271" s="72">
        <f>D272+D273+D274+D275</f>
        <v>0</v>
      </c>
      <c r="E271" s="72">
        <f>E272+E273+E274+E275</f>
        <v>190</v>
      </c>
      <c r="F271" s="72">
        <f>F272+F273+F274+F275</f>
        <v>50</v>
      </c>
      <c r="G271" s="72">
        <f>G272+G273+G274+G275</f>
        <v>0</v>
      </c>
      <c r="H271" s="72">
        <f t="shared" si="0"/>
        <v>240</v>
      </c>
      <c r="I271" s="58"/>
      <c r="J271" s="58"/>
      <c r="K271" s="1"/>
    </row>
    <row r="272" spans="1:11" ht="21" customHeight="1">
      <c r="A272" s="58" t="s">
        <v>311</v>
      </c>
      <c r="B272" s="58">
        <v>212</v>
      </c>
      <c r="C272" s="58" t="s">
        <v>343</v>
      </c>
      <c r="D272" s="72"/>
      <c r="E272" s="72">
        <v>190</v>
      </c>
      <c r="F272" s="72">
        <v>50</v>
      </c>
      <c r="G272" s="72"/>
      <c r="H272" s="72">
        <f t="shared" si="0"/>
        <v>240</v>
      </c>
      <c r="I272" s="58"/>
      <c r="J272" s="58"/>
      <c r="K272" s="1"/>
    </row>
    <row r="273" spans="1:11" ht="19.5" customHeight="1">
      <c r="A273" s="58" t="s">
        <v>312</v>
      </c>
      <c r="B273" s="58">
        <v>212</v>
      </c>
      <c r="C273" s="58" t="s">
        <v>344</v>
      </c>
      <c r="D273" s="72"/>
      <c r="E273" s="72"/>
      <c r="F273" s="72"/>
      <c r="G273" s="72"/>
      <c r="H273" s="72">
        <f t="shared" si="0"/>
        <v>0</v>
      </c>
      <c r="I273" s="58"/>
      <c r="J273" s="58"/>
      <c r="K273" s="1"/>
    </row>
    <row r="274" spans="1:11" ht="18" customHeight="1">
      <c r="A274" s="58" t="s">
        <v>313</v>
      </c>
      <c r="B274" s="58"/>
      <c r="C274" s="58"/>
      <c r="D274" s="72"/>
      <c r="E274" s="72"/>
      <c r="F274" s="72"/>
      <c r="G274" s="72"/>
      <c r="H274" s="72">
        <f t="shared" si="0"/>
        <v>0</v>
      </c>
      <c r="I274" s="58"/>
      <c r="J274" s="58"/>
      <c r="K274" s="1"/>
    </row>
    <row r="275" spans="1:11" ht="18" customHeight="1">
      <c r="A275" s="58" t="s">
        <v>314</v>
      </c>
      <c r="B275" s="58">
        <v>212</v>
      </c>
      <c r="C275" s="58" t="s">
        <v>345</v>
      </c>
      <c r="D275" s="72"/>
      <c r="E275" s="72"/>
      <c r="F275" s="72"/>
      <c r="G275" s="72"/>
      <c r="H275" s="72">
        <f t="shared" si="0"/>
        <v>0</v>
      </c>
      <c r="I275" s="58"/>
      <c r="J275" s="58"/>
      <c r="K275" s="1"/>
    </row>
    <row r="276" spans="1:11" ht="12.75">
      <c r="A276" s="58"/>
      <c r="B276" s="58"/>
      <c r="C276" s="58"/>
      <c r="D276" s="72"/>
      <c r="E276" s="72"/>
      <c r="F276" s="72"/>
      <c r="G276" s="72"/>
      <c r="H276" s="72"/>
      <c r="I276" s="58"/>
      <c r="J276" s="58"/>
      <c r="K276" s="1"/>
    </row>
    <row r="277" spans="1:11" ht="15.75" customHeight="1">
      <c r="A277" s="58" t="s">
        <v>373</v>
      </c>
      <c r="B277" s="58" t="s">
        <v>427</v>
      </c>
      <c r="C277" s="58">
        <v>4000</v>
      </c>
      <c r="D277" s="72">
        <f>D278+D279+D280+D281+D282+D283+D284</f>
        <v>2560.7762000000002</v>
      </c>
      <c r="E277" s="72">
        <f>E278+E279+E280+E281+E282+E283</f>
        <v>1277.3568</v>
      </c>
      <c r="F277" s="72">
        <f>F278+F279+F280+F281+F282+F283</f>
        <v>386.4268</v>
      </c>
      <c r="G277" s="72">
        <f>G278+G279+G280+G281+G282+G283</f>
        <v>471.2052</v>
      </c>
      <c r="H277" s="72">
        <f>H278+H279+H280+H281+H282+H283</f>
        <v>4695.765</v>
      </c>
      <c r="I277" s="58"/>
      <c r="J277" s="58"/>
      <c r="K277" s="1"/>
    </row>
    <row r="278" spans="1:11" ht="12.75">
      <c r="A278" s="74" t="s">
        <v>346</v>
      </c>
      <c r="B278" s="10">
        <v>221</v>
      </c>
      <c r="C278" s="10">
        <v>4000</v>
      </c>
      <c r="D278" s="75">
        <v>13.3072</v>
      </c>
      <c r="E278" s="75">
        <v>12.0598</v>
      </c>
      <c r="F278" s="75">
        <v>7.4858</v>
      </c>
      <c r="G278" s="75">
        <v>8.7322</v>
      </c>
      <c r="H278" s="75">
        <f aca="true" t="shared" si="1" ref="H278:H283">SUM(D278:G278)</f>
        <v>41.584999999999994</v>
      </c>
      <c r="I278" s="10"/>
      <c r="J278" s="10"/>
      <c r="K278" s="1"/>
    </row>
    <row r="279" spans="1:11" ht="12.75">
      <c r="A279" s="74" t="s">
        <v>347</v>
      </c>
      <c r="B279" s="10">
        <v>221</v>
      </c>
      <c r="C279" s="76">
        <v>4001</v>
      </c>
      <c r="D279" s="77">
        <v>61.5</v>
      </c>
      <c r="E279" s="77">
        <v>61.5</v>
      </c>
      <c r="F279" s="77">
        <v>61.5</v>
      </c>
      <c r="G279" s="77">
        <v>20.5</v>
      </c>
      <c r="H279" s="77">
        <f t="shared" si="1"/>
        <v>205</v>
      </c>
      <c r="I279" s="10"/>
      <c r="J279" s="10"/>
      <c r="K279" s="1"/>
    </row>
    <row r="280" spans="1:11" ht="12.75">
      <c r="A280" s="74" t="s">
        <v>147</v>
      </c>
      <c r="B280" s="10">
        <v>223</v>
      </c>
      <c r="C280" s="10" t="s">
        <v>349</v>
      </c>
      <c r="D280" s="75">
        <v>78.996</v>
      </c>
      <c r="E280" s="75">
        <v>71.589</v>
      </c>
      <c r="F280" s="75">
        <v>53.687</v>
      </c>
      <c r="G280" s="75">
        <v>42.588</v>
      </c>
      <c r="H280" s="75">
        <f t="shared" si="1"/>
        <v>246.85999999999999</v>
      </c>
      <c r="I280" s="10"/>
      <c r="J280" s="10"/>
      <c r="K280" s="1"/>
    </row>
    <row r="281" spans="1:11" ht="12.75">
      <c r="A281" s="74" t="s">
        <v>148</v>
      </c>
      <c r="B281" s="10">
        <v>223</v>
      </c>
      <c r="C281" s="10" t="s">
        <v>348</v>
      </c>
      <c r="D281" s="75">
        <v>102.804</v>
      </c>
      <c r="E281" s="75">
        <v>102.82</v>
      </c>
      <c r="F281" s="75">
        <v>106.584</v>
      </c>
      <c r="G281" s="75">
        <v>82.992</v>
      </c>
      <c r="H281" s="75">
        <f t="shared" si="1"/>
        <v>395.2</v>
      </c>
      <c r="I281" s="10"/>
      <c r="J281" s="10"/>
      <c r="K281" s="1"/>
    </row>
    <row r="282" spans="1:11" ht="15.75" customHeight="1">
      <c r="A282" s="74" t="s">
        <v>149</v>
      </c>
      <c r="B282" s="10">
        <v>223</v>
      </c>
      <c r="C282" s="10" t="s">
        <v>350</v>
      </c>
      <c r="D282" s="75">
        <v>2142.485</v>
      </c>
      <c r="E282" s="75">
        <f>921.123-146.91</f>
        <v>774.2130000000001</v>
      </c>
      <c r="F282" s="75">
        <v>44.992</v>
      </c>
      <c r="G282" s="75"/>
      <c r="H282" s="75">
        <f t="shared" si="1"/>
        <v>2961.6900000000005</v>
      </c>
      <c r="I282" s="10"/>
      <c r="J282" s="10"/>
      <c r="K282" s="1"/>
    </row>
    <row r="283" spans="1:11" ht="21" customHeight="1">
      <c r="A283" s="74" t="s">
        <v>150</v>
      </c>
      <c r="B283" s="10">
        <v>223</v>
      </c>
      <c r="C283" s="10" t="s">
        <v>351</v>
      </c>
      <c r="D283" s="75">
        <v>161.684</v>
      </c>
      <c r="E283" s="75">
        <v>255.175</v>
      </c>
      <c r="F283" s="75">
        <v>112.178</v>
      </c>
      <c r="G283" s="75">
        <v>316.393</v>
      </c>
      <c r="H283" s="75">
        <f t="shared" si="1"/>
        <v>845.4300000000001</v>
      </c>
      <c r="I283" s="10"/>
      <c r="J283" s="10"/>
      <c r="K283" s="1"/>
    </row>
    <row r="284" spans="1:11" ht="12.75">
      <c r="A284" s="74"/>
      <c r="B284" s="10"/>
      <c r="C284" s="10"/>
      <c r="D284" s="75"/>
      <c r="E284" s="75"/>
      <c r="F284" s="75"/>
      <c r="G284" s="75"/>
      <c r="H284" s="75"/>
      <c r="I284" s="10"/>
      <c r="J284" s="10"/>
      <c r="K284" s="1"/>
    </row>
    <row r="285" spans="1:11" ht="18" customHeight="1">
      <c r="A285" s="58" t="s">
        <v>374</v>
      </c>
      <c r="B285" s="58">
        <v>225</v>
      </c>
      <c r="C285" s="58">
        <v>4000</v>
      </c>
      <c r="D285" s="72">
        <f>D286+D287+D288+D290+D291</f>
        <v>44.972</v>
      </c>
      <c r="E285" s="72">
        <f>E286+E287+E288+E290+E291</f>
        <v>25.304000000000002</v>
      </c>
      <c r="F285" s="72">
        <f>F286+F287+F288+F290+F291</f>
        <v>20.62</v>
      </c>
      <c r="G285" s="72">
        <f>G286+G287+G288+G290+G291</f>
        <v>25.304000000000002</v>
      </c>
      <c r="H285" s="72">
        <f aca="true" t="shared" si="2" ref="H285:H306">SUM(D285:G285)</f>
        <v>116.20000000000002</v>
      </c>
      <c r="I285" s="58"/>
      <c r="J285" s="58"/>
      <c r="K285" s="1"/>
    </row>
    <row r="286" spans="1:11" ht="12.75">
      <c r="A286" s="74"/>
      <c r="B286" s="58"/>
      <c r="C286" s="58"/>
      <c r="D286" s="75"/>
      <c r="E286" s="75"/>
      <c r="F286" s="75"/>
      <c r="G286" s="75"/>
      <c r="H286" s="75">
        <f t="shared" si="2"/>
        <v>0</v>
      </c>
      <c r="I286" s="58"/>
      <c r="J286" s="58"/>
      <c r="K286" s="1"/>
    </row>
    <row r="287" spans="1:11" ht="20.25" customHeight="1">
      <c r="A287" s="74" t="s">
        <v>309</v>
      </c>
      <c r="B287" s="10">
        <v>225</v>
      </c>
      <c r="C287" s="10" t="s">
        <v>352</v>
      </c>
      <c r="D287" s="75">
        <v>29.972</v>
      </c>
      <c r="E287" s="75">
        <v>10.304</v>
      </c>
      <c r="F287" s="75">
        <v>5.62</v>
      </c>
      <c r="G287" s="75">
        <v>10.304</v>
      </c>
      <c r="H287" s="75">
        <f t="shared" si="2"/>
        <v>56.2</v>
      </c>
      <c r="I287" s="10"/>
      <c r="J287" s="10"/>
      <c r="K287" s="1"/>
    </row>
    <row r="288" spans="1:11" ht="18.75" customHeight="1">
      <c r="A288" s="74" t="s">
        <v>155</v>
      </c>
      <c r="B288" s="10">
        <v>225</v>
      </c>
      <c r="C288" s="10" t="s">
        <v>376</v>
      </c>
      <c r="D288" s="75">
        <v>15</v>
      </c>
      <c r="E288" s="75">
        <v>15</v>
      </c>
      <c r="F288" s="75">
        <v>15</v>
      </c>
      <c r="G288" s="75">
        <v>15</v>
      </c>
      <c r="H288" s="75">
        <f t="shared" si="2"/>
        <v>60</v>
      </c>
      <c r="I288" s="10"/>
      <c r="J288" s="10"/>
      <c r="K288" s="1"/>
    </row>
    <row r="289" spans="1:11" ht="16.5" customHeight="1">
      <c r="A289" s="74" t="s">
        <v>155</v>
      </c>
      <c r="B289" s="10">
        <v>225</v>
      </c>
      <c r="C289" s="10" t="s">
        <v>367</v>
      </c>
      <c r="D289" s="75"/>
      <c r="E289" s="75"/>
      <c r="F289" s="75"/>
      <c r="G289" s="75"/>
      <c r="H289" s="75">
        <f t="shared" si="2"/>
        <v>0</v>
      </c>
      <c r="I289" s="10"/>
      <c r="J289" s="10"/>
      <c r="K289" s="1"/>
    </row>
    <row r="290" spans="1:11" ht="27" customHeight="1">
      <c r="A290" s="74" t="s">
        <v>156</v>
      </c>
      <c r="B290" s="10"/>
      <c r="C290" s="10"/>
      <c r="D290" s="75"/>
      <c r="E290" s="75"/>
      <c r="F290" s="75"/>
      <c r="G290" s="75"/>
      <c r="H290" s="75">
        <f t="shared" si="2"/>
        <v>0</v>
      </c>
      <c r="I290" s="10"/>
      <c r="J290" s="10"/>
      <c r="K290" s="1"/>
    </row>
    <row r="291" spans="1:11" ht="31.5" customHeight="1">
      <c r="A291" s="74" t="s">
        <v>157</v>
      </c>
      <c r="B291" s="10">
        <v>225</v>
      </c>
      <c r="C291" s="10" t="s">
        <v>382</v>
      </c>
      <c r="D291" s="75"/>
      <c r="E291" s="75"/>
      <c r="F291" s="75"/>
      <c r="G291" s="75"/>
      <c r="H291" s="75">
        <f t="shared" si="2"/>
        <v>0</v>
      </c>
      <c r="I291" s="10"/>
      <c r="J291" s="10"/>
      <c r="K291" s="1"/>
    </row>
    <row r="292" spans="1:11" ht="30.75" customHeight="1">
      <c r="A292" s="78" t="s">
        <v>315</v>
      </c>
      <c r="B292" s="10">
        <v>222</v>
      </c>
      <c r="C292" s="10" t="s">
        <v>345</v>
      </c>
      <c r="D292" s="72"/>
      <c r="E292" s="72"/>
      <c r="F292" s="72"/>
      <c r="G292" s="72"/>
      <c r="H292" s="72">
        <f t="shared" si="2"/>
        <v>0</v>
      </c>
      <c r="I292" s="10"/>
      <c r="J292" s="10"/>
      <c r="K292" s="1"/>
    </row>
    <row r="293" spans="1:11" ht="12.75">
      <c r="A293" s="74"/>
      <c r="B293" s="10"/>
      <c r="C293" s="10"/>
      <c r="D293" s="75"/>
      <c r="E293" s="75"/>
      <c r="F293" s="75"/>
      <c r="G293" s="75"/>
      <c r="H293" s="75">
        <f t="shared" si="2"/>
        <v>0</v>
      </c>
      <c r="I293" s="10"/>
      <c r="J293" s="10"/>
      <c r="K293" s="1"/>
    </row>
    <row r="294" spans="1:11" ht="21.75" customHeight="1">
      <c r="A294" s="58" t="s">
        <v>308</v>
      </c>
      <c r="B294" s="10">
        <v>226</v>
      </c>
      <c r="C294" s="10">
        <v>4000</v>
      </c>
      <c r="D294" s="72">
        <f>D295+D296+D297+D298+D299+D300+D301+D302+D303+D304</f>
        <v>0</v>
      </c>
      <c r="E294" s="72">
        <f>E295+E296+E297+E298+E299+E300+E301+E302+E303+E304</f>
        <v>58.25</v>
      </c>
      <c r="F294" s="72">
        <f>F295+F296+F297+F298+F299+F300+F301+F302+F303+F304</f>
        <v>42.681</v>
      </c>
      <c r="G294" s="72">
        <f>G295+G296+G297+G298+G299+G300+G301+G302+G303+G304</f>
        <v>49.516</v>
      </c>
      <c r="H294" s="72">
        <f t="shared" si="2"/>
        <v>150.447</v>
      </c>
      <c r="I294" s="10"/>
      <c r="J294" s="10"/>
      <c r="K294" s="1"/>
    </row>
    <row r="295" spans="1:11" ht="32.25" customHeight="1">
      <c r="A295" s="74" t="s">
        <v>154</v>
      </c>
      <c r="B295" s="10">
        <v>226</v>
      </c>
      <c r="C295" s="10" t="s">
        <v>376</v>
      </c>
      <c r="D295" s="75"/>
      <c r="E295" s="75"/>
      <c r="F295" s="75"/>
      <c r="G295" s="75"/>
      <c r="H295" s="75">
        <f t="shared" si="2"/>
        <v>0</v>
      </c>
      <c r="I295" s="10"/>
      <c r="J295" s="10"/>
      <c r="K295" s="1"/>
    </row>
    <row r="296" spans="1:11" ht="21" customHeight="1">
      <c r="A296" s="74" t="s">
        <v>301</v>
      </c>
      <c r="B296" s="10">
        <v>226</v>
      </c>
      <c r="C296" s="10" t="s">
        <v>353</v>
      </c>
      <c r="D296" s="75"/>
      <c r="E296" s="75"/>
      <c r="F296" s="75"/>
      <c r="G296" s="75"/>
      <c r="H296" s="75">
        <f t="shared" si="2"/>
        <v>0</v>
      </c>
      <c r="I296" s="10"/>
      <c r="J296" s="10"/>
      <c r="K296" s="1"/>
    </row>
    <row r="297" spans="1:11" ht="18" customHeight="1">
      <c r="A297" s="74" t="s">
        <v>301</v>
      </c>
      <c r="B297" s="58">
        <v>226</v>
      </c>
      <c r="C297" s="58" t="s">
        <v>377</v>
      </c>
      <c r="D297" s="72"/>
      <c r="E297" s="72"/>
      <c r="F297" s="72"/>
      <c r="G297" s="72"/>
      <c r="H297" s="72">
        <f t="shared" si="2"/>
        <v>0</v>
      </c>
      <c r="I297" s="58"/>
      <c r="J297" s="58"/>
      <c r="K297" s="1"/>
    </row>
    <row r="298" spans="1:11" ht="21" customHeight="1">
      <c r="A298" s="74" t="s">
        <v>368</v>
      </c>
      <c r="B298" s="10">
        <v>226</v>
      </c>
      <c r="C298" s="10" t="s">
        <v>376</v>
      </c>
      <c r="D298" s="75"/>
      <c r="E298" s="75">
        <v>10.8</v>
      </c>
      <c r="F298" s="75">
        <v>37.181</v>
      </c>
      <c r="G298" s="75">
        <v>24.516</v>
      </c>
      <c r="H298" s="75">
        <f t="shared" si="2"/>
        <v>72.49699999999999</v>
      </c>
      <c r="I298" s="10"/>
      <c r="J298" s="10"/>
      <c r="K298" s="1"/>
    </row>
    <row r="299" spans="1:11" ht="19.5" customHeight="1">
      <c r="A299" s="74" t="s">
        <v>151</v>
      </c>
      <c r="B299" s="10"/>
      <c r="C299" s="10"/>
      <c r="D299" s="75"/>
      <c r="E299" s="75"/>
      <c r="F299" s="75"/>
      <c r="G299" s="75"/>
      <c r="H299" s="75">
        <f t="shared" si="2"/>
        <v>0</v>
      </c>
      <c r="I299" s="10"/>
      <c r="J299" s="10"/>
      <c r="K299" s="1"/>
    </row>
    <row r="300" spans="1:11" ht="31.5" customHeight="1">
      <c r="A300" s="74" t="s">
        <v>152</v>
      </c>
      <c r="B300" s="10">
        <v>226</v>
      </c>
      <c r="C300" s="10" t="s">
        <v>376</v>
      </c>
      <c r="D300" s="75"/>
      <c r="E300" s="75">
        <v>15</v>
      </c>
      <c r="F300" s="75">
        <v>5.5</v>
      </c>
      <c r="G300" s="75">
        <v>25</v>
      </c>
      <c r="H300" s="75">
        <f t="shared" si="2"/>
        <v>45.5</v>
      </c>
      <c r="I300" s="10"/>
      <c r="J300" s="10"/>
      <c r="K300" s="1"/>
    </row>
    <row r="301" spans="1:11" ht="21" customHeight="1">
      <c r="A301" s="74" t="s">
        <v>153</v>
      </c>
      <c r="B301" s="10">
        <v>226</v>
      </c>
      <c r="C301" s="10" t="s">
        <v>354</v>
      </c>
      <c r="D301" s="75"/>
      <c r="E301" s="75">
        <v>10</v>
      </c>
      <c r="F301" s="75"/>
      <c r="G301" s="75"/>
      <c r="H301" s="75">
        <f t="shared" si="2"/>
        <v>10</v>
      </c>
      <c r="I301" s="10"/>
      <c r="J301" s="10"/>
      <c r="K301" s="1"/>
    </row>
    <row r="302" spans="1:11" ht="21" customHeight="1">
      <c r="A302" s="74" t="s">
        <v>302</v>
      </c>
      <c r="B302" s="10">
        <v>226</v>
      </c>
      <c r="C302" s="10" t="s">
        <v>345</v>
      </c>
      <c r="D302" s="75"/>
      <c r="E302" s="75"/>
      <c r="F302" s="75"/>
      <c r="G302" s="75"/>
      <c r="H302" s="75">
        <f t="shared" si="2"/>
        <v>0</v>
      </c>
      <c r="I302" s="10"/>
      <c r="J302" s="10"/>
      <c r="K302" s="1"/>
    </row>
    <row r="303" spans="1:11" ht="20.25" customHeight="1">
      <c r="A303" s="74" t="s">
        <v>303</v>
      </c>
      <c r="B303" s="10"/>
      <c r="C303" s="10"/>
      <c r="D303" s="75"/>
      <c r="E303" s="75">
        <v>22.45</v>
      </c>
      <c r="F303" s="75"/>
      <c r="G303" s="75"/>
      <c r="H303" s="75">
        <f t="shared" si="2"/>
        <v>22.45</v>
      </c>
      <c r="I303" s="10"/>
      <c r="J303" s="10"/>
      <c r="K303" s="1"/>
    </row>
    <row r="304" spans="1:11" ht="20.25" customHeight="1">
      <c r="A304" s="74" t="s">
        <v>316</v>
      </c>
      <c r="B304" s="10">
        <v>226</v>
      </c>
      <c r="C304" s="10" t="s">
        <v>376</v>
      </c>
      <c r="D304" s="75"/>
      <c r="E304" s="75"/>
      <c r="F304" s="75"/>
      <c r="G304" s="75"/>
      <c r="H304" s="75">
        <f t="shared" si="2"/>
        <v>0</v>
      </c>
      <c r="I304" s="10"/>
      <c r="J304" s="10"/>
      <c r="K304" s="1"/>
    </row>
    <row r="305" spans="2:11" ht="12.75">
      <c r="B305" s="10">
        <v>262</v>
      </c>
      <c r="C305" s="10"/>
      <c r="D305" s="72">
        <f>D306</f>
        <v>0</v>
      </c>
      <c r="E305" s="72">
        <f>E306</f>
        <v>0</v>
      </c>
      <c r="F305" s="72">
        <f>F306</f>
        <v>0</v>
      </c>
      <c r="G305" s="72">
        <f>G306</f>
        <v>0</v>
      </c>
      <c r="H305" s="72">
        <f t="shared" si="2"/>
        <v>0</v>
      </c>
      <c r="I305" s="10"/>
      <c r="J305" s="10"/>
      <c r="K305" s="1"/>
    </row>
    <row r="306" spans="1:11" ht="18" customHeight="1">
      <c r="A306" s="74" t="s">
        <v>166</v>
      </c>
      <c r="B306" s="10">
        <v>262</v>
      </c>
      <c r="C306" s="10"/>
      <c r="D306" s="75"/>
      <c r="E306" s="75"/>
      <c r="F306" s="75"/>
      <c r="G306" s="75"/>
      <c r="H306" s="75">
        <f t="shared" si="2"/>
        <v>0</v>
      </c>
      <c r="I306" s="10"/>
      <c r="J306" s="10"/>
      <c r="K306" s="1"/>
    </row>
    <row r="307" spans="1:11" ht="22.5" customHeight="1">
      <c r="A307" s="58" t="s">
        <v>317</v>
      </c>
      <c r="B307" s="58"/>
      <c r="C307" s="58"/>
      <c r="D307" s="72">
        <f>D308+D309</f>
        <v>136</v>
      </c>
      <c r="E307" s="72">
        <f>E308+E309</f>
        <v>123.25</v>
      </c>
      <c r="F307" s="72">
        <f>F308+F309</f>
        <v>76.5</v>
      </c>
      <c r="G307" s="72">
        <f>G308+G309</f>
        <v>46.75</v>
      </c>
      <c r="H307" s="72">
        <f>SUM(D307:G307)</f>
        <v>382.5</v>
      </c>
      <c r="I307" s="58"/>
      <c r="J307" s="58"/>
      <c r="K307" s="1"/>
    </row>
    <row r="308" spans="1:11" ht="34.5" customHeight="1">
      <c r="A308" s="74" t="s">
        <v>429</v>
      </c>
      <c r="B308" s="10">
        <v>290</v>
      </c>
      <c r="C308" s="10" t="s">
        <v>355</v>
      </c>
      <c r="D308" s="75">
        <v>134.5</v>
      </c>
      <c r="E308" s="75">
        <v>123.25</v>
      </c>
      <c r="F308" s="75">
        <v>76.5</v>
      </c>
      <c r="G308" s="75">
        <v>46.75</v>
      </c>
      <c r="H308" s="75">
        <f>SUM(D308:G308)</f>
        <v>381</v>
      </c>
      <c r="I308" s="10"/>
      <c r="J308" s="10"/>
      <c r="K308" s="1"/>
    </row>
    <row r="309" spans="1:11" ht="23.25" customHeight="1">
      <c r="A309" s="74" t="s">
        <v>158</v>
      </c>
      <c r="B309" s="10"/>
      <c r="C309" s="10"/>
      <c r="D309" s="75">
        <v>1.5</v>
      </c>
      <c r="E309" s="75"/>
      <c r="F309" s="75"/>
      <c r="G309" s="75"/>
      <c r="H309" s="75">
        <f>SUM(D309:G309)</f>
        <v>1.5</v>
      </c>
      <c r="I309" s="10"/>
      <c r="J309" s="10"/>
      <c r="K309" s="1"/>
    </row>
    <row r="310" spans="1:11" ht="22.5" customHeight="1">
      <c r="A310" s="58" t="s">
        <v>375</v>
      </c>
      <c r="B310" s="58">
        <v>300</v>
      </c>
      <c r="C310" s="58"/>
      <c r="D310" s="72">
        <f>D311+D314</f>
        <v>237.1</v>
      </c>
      <c r="E310" s="72">
        <f>E311+E314</f>
        <v>505.80999999999995</v>
      </c>
      <c r="F310" s="72">
        <f>F311+F314</f>
        <v>314.1</v>
      </c>
      <c r="G310" s="72">
        <f>G311+G314</f>
        <v>246.8</v>
      </c>
      <c r="H310" s="72">
        <f>H311+H314</f>
        <v>1303.81</v>
      </c>
      <c r="I310" s="58"/>
      <c r="J310" s="58"/>
      <c r="K310" s="1"/>
    </row>
    <row r="311" spans="1:11" ht="21.75" customHeight="1">
      <c r="A311" s="74" t="s">
        <v>319</v>
      </c>
      <c r="B311" s="10">
        <v>310</v>
      </c>
      <c r="C311" s="10" t="s">
        <v>379</v>
      </c>
      <c r="D311" s="75">
        <f>D312+313:313</f>
        <v>0</v>
      </c>
      <c r="E311" s="75">
        <v>27</v>
      </c>
      <c r="F311" s="75">
        <f>F312+313:313</f>
        <v>0</v>
      </c>
      <c r="G311" s="75">
        <f>G312+313:313</f>
        <v>0</v>
      </c>
      <c r="H311" s="75">
        <f aca="true" t="shared" si="3" ref="H311:H318">SUM(D311:G311)</f>
        <v>27</v>
      </c>
      <c r="I311" s="10"/>
      <c r="J311" s="10"/>
      <c r="K311" s="1"/>
    </row>
    <row r="312" spans="1:11" ht="30" customHeight="1">
      <c r="A312" s="74" t="s">
        <v>159</v>
      </c>
      <c r="B312" s="10">
        <v>310</v>
      </c>
      <c r="C312" s="10" t="s">
        <v>356</v>
      </c>
      <c r="D312" s="77"/>
      <c r="E312" s="77"/>
      <c r="F312" s="77"/>
      <c r="G312" s="77"/>
      <c r="H312" s="77">
        <f t="shared" si="3"/>
        <v>0</v>
      </c>
      <c r="I312" s="10"/>
      <c r="J312" s="10"/>
      <c r="K312" s="1"/>
    </row>
    <row r="313" spans="1:11" ht="28.5" customHeight="1">
      <c r="A313" s="74" t="s">
        <v>380</v>
      </c>
      <c r="B313" s="10">
        <v>310</v>
      </c>
      <c r="C313" s="10" t="s">
        <v>379</v>
      </c>
      <c r="D313" s="79"/>
      <c r="E313" s="79"/>
      <c r="F313" s="79"/>
      <c r="G313" s="79"/>
      <c r="H313" s="77">
        <f t="shared" si="3"/>
        <v>0</v>
      </c>
      <c r="I313" s="10"/>
      <c r="J313" s="10"/>
      <c r="K313" s="1"/>
    </row>
    <row r="314" spans="1:11" ht="21" customHeight="1">
      <c r="A314" s="78" t="s">
        <v>318</v>
      </c>
      <c r="B314" s="10"/>
      <c r="C314" s="10"/>
      <c r="D314" s="80">
        <f>D316+D317+D318+D319+D320+D321+D322+D323+D324+D325</f>
        <v>237.1</v>
      </c>
      <c r="E314" s="80">
        <f>E316+E317+E318+E319+E320+E321+E322+E323+E324</f>
        <v>478.80999999999995</v>
      </c>
      <c r="F314" s="80">
        <f>F315+F316+F317+F318+F319+F320+F321+F322+F323+F324</f>
        <v>314.1</v>
      </c>
      <c r="G314" s="80">
        <f>G316+G317+G318+G319+G320+G321+G322+G323+G324</f>
        <v>246.8</v>
      </c>
      <c r="H314" s="72">
        <f t="shared" si="3"/>
        <v>1276.81</v>
      </c>
      <c r="I314" s="10"/>
      <c r="J314" s="10"/>
      <c r="K314" s="1"/>
    </row>
    <row r="315" spans="1:11" ht="20.25" customHeight="1">
      <c r="A315" s="81" t="s">
        <v>381</v>
      </c>
      <c r="B315" s="10">
        <v>340</v>
      </c>
      <c r="C315" s="10" t="s">
        <v>378</v>
      </c>
      <c r="D315" s="75"/>
      <c r="E315" s="75"/>
      <c r="F315" s="75"/>
      <c r="G315" s="75"/>
      <c r="H315" s="75">
        <f t="shared" si="3"/>
        <v>0</v>
      </c>
      <c r="I315" s="10"/>
      <c r="J315" s="10"/>
      <c r="K315" s="1"/>
    </row>
    <row r="316" spans="1:11" ht="21.75" customHeight="1">
      <c r="A316" s="81" t="s">
        <v>160</v>
      </c>
      <c r="B316" s="10">
        <v>340</v>
      </c>
      <c r="C316" s="10" t="s">
        <v>358</v>
      </c>
      <c r="D316" s="75"/>
      <c r="E316" s="75">
        <v>10</v>
      </c>
      <c r="F316" s="75"/>
      <c r="G316" s="75"/>
      <c r="H316" s="75">
        <f t="shared" si="3"/>
        <v>10</v>
      </c>
      <c r="I316" s="10"/>
      <c r="J316" s="10"/>
      <c r="K316" s="1"/>
    </row>
    <row r="317" spans="1:11" ht="21" customHeight="1">
      <c r="A317" s="81" t="s">
        <v>320</v>
      </c>
      <c r="B317" s="10">
        <v>340</v>
      </c>
      <c r="C317" s="10" t="s">
        <v>359</v>
      </c>
      <c r="D317" s="75"/>
      <c r="E317" s="75"/>
      <c r="F317" s="75"/>
      <c r="G317" s="75"/>
      <c r="H317" s="75">
        <f t="shared" si="3"/>
        <v>0</v>
      </c>
      <c r="I317" s="10"/>
      <c r="J317" s="10"/>
      <c r="K317" s="1"/>
    </row>
    <row r="318" spans="1:11" ht="20.25" customHeight="1">
      <c r="A318" s="81" t="s">
        <v>161</v>
      </c>
      <c r="B318" s="10"/>
      <c r="C318" s="10"/>
      <c r="D318" s="75"/>
      <c r="E318" s="75">
        <v>10</v>
      </c>
      <c r="F318" s="75"/>
      <c r="G318" s="75"/>
      <c r="H318" s="75">
        <f t="shared" si="3"/>
        <v>10</v>
      </c>
      <c r="I318" s="10"/>
      <c r="J318" s="10"/>
      <c r="K318" s="1"/>
    </row>
    <row r="319" spans="1:11" ht="27" customHeight="1">
      <c r="A319" s="81" t="s">
        <v>162</v>
      </c>
      <c r="B319" s="10">
        <v>340</v>
      </c>
      <c r="C319" s="10" t="s">
        <v>357</v>
      </c>
      <c r="D319" s="77"/>
      <c r="E319" s="77"/>
      <c r="F319" s="77"/>
      <c r="G319" s="77"/>
      <c r="H319" s="77">
        <f aca="true" t="shared" si="4" ref="H319:H325">SUM(D319:G319)</f>
        <v>0</v>
      </c>
      <c r="I319" s="10"/>
      <c r="J319" s="10"/>
      <c r="K319" s="1"/>
    </row>
    <row r="320" spans="1:11" ht="17.25" customHeight="1">
      <c r="A320" s="81" t="s">
        <v>163</v>
      </c>
      <c r="B320" s="10">
        <v>340</v>
      </c>
      <c r="C320" s="10" t="s">
        <v>360</v>
      </c>
      <c r="D320" s="75">
        <v>5</v>
      </c>
      <c r="E320" s="75">
        <f>25+119.91</f>
        <v>144.91</v>
      </c>
      <c r="F320" s="75">
        <v>5</v>
      </c>
      <c r="G320" s="75"/>
      <c r="H320" s="75">
        <f t="shared" si="4"/>
        <v>154.91</v>
      </c>
      <c r="I320" s="10"/>
      <c r="J320" s="10"/>
      <c r="K320" s="1"/>
    </row>
    <row r="321" spans="1:11" ht="19.5" customHeight="1">
      <c r="A321" s="81" t="s">
        <v>369</v>
      </c>
      <c r="B321" s="10">
        <v>340</v>
      </c>
      <c r="C321" s="10" t="s">
        <v>361</v>
      </c>
      <c r="D321" s="75"/>
      <c r="E321" s="75">
        <v>26.5</v>
      </c>
      <c r="F321" s="75"/>
      <c r="G321" s="75">
        <v>4.75</v>
      </c>
      <c r="H321" s="75">
        <f t="shared" si="4"/>
        <v>31.25</v>
      </c>
      <c r="I321" s="10"/>
      <c r="J321" s="10"/>
      <c r="K321" s="1"/>
    </row>
    <row r="322" spans="1:11" ht="13.5" customHeight="1">
      <c r="A322" s="81" t="s">
        <v>164</v>
      </c>
      <c r="B322" s="10"/>
      <c r="C322" s="10"/>
      <c r="D322" s="75"/>
      <c r="E322" s="75"/>
      <c r="F322" s="75"/>
      <c r="G322" s="75"/>
      <c r="H322" s="75">
        <f t="shared" si="4"/>
        <v>0</v>
      </c>
      <c r="I322" s="10"/>
      <c r="J322" s="10"/>
      <c r="K322" s="1"/>
    </row>
    <row r="323" spans="1:11" ht="21.75" customHeight="1">
      <c r="A323" s="81" t="s">
        <v>165</v>
      </c>
      <c r="B323" s="10">
        <v>340</v>
      </c>
      <c r="C323" s="10" t="s">
        <v>362</v>
      </c>
      <c r="D323" s="75">
        <v>34</v>
      </c>
      <c r="E323" s="75">
        <v>30</v>
      </c>
      <c r="F323" s="75">
        <v>44.5</v>
      </c>
      <c r="G323" s="75">
        <v>41.5</v>
      </c>
      <c r="H323" s="75">
        <f t="shared" si="4"/>
        <v>150</v>
      </c>
      <c r="I323" s="10"/>
      <c r="J323" s="10"/>
      <c r="K323" s="1"/>
    </row>
    <row r="324" spans="1:11" ht="16.5" customHeight="1">
      <c r="A324" s="81" t="s">
        <v>167</v>
      </c>
      <c r="B324" s="10">
        <v>340</v>
      </c>
      <c r="C324" s="10" t="s">
        <v>363</v>
      </c>
      <c r="D324" s="75">
        <v>160.6</v>
      </c>
      <c r="E324" s="75">
        <v>257.4</v>
      </c>
      <c r="F324" s="75">
        <v>264.6</v>
      </c>
      <c r="G324" s="75">
        <v>200.55</v>
      </c>
      <c r="H324" s="75">
        <f t="shared" si="4"/>
        <v>883.1500000000001</v>
      </c>
      <c r="I324" s="10"/>
      <c r="J324" s="10"/>
      <c r="K324" s="1"/>
    </row>
    <row r="325" spans="1:11" ht="22.5" customHeight="1">
      <c r="A325" s="81" t="s">
        <v>426</v>
      </c>
      <c r="B325" s="10">
        <v>340</v>
      </c>
      <c r="C325" s="10" t="s">
        <v>428</v>
      </c>
      <c r="D325" s="75">
        <v>37.5</v>
      </c>
      <c r="E325" s="75"/>
      <c r="F325" s="75"/>
      <c r="G325" s="75"/>
      <c r="H325" s="75">
        <f t="shared" si="4"/>
        <v>37.5</v>
      </c>
      <c r="I325" s="10"/>
      <c r="J325" s="10"/>
      <c r="K325" s="1"/>
    </row>
    <row r="326" spans="1:11" ht="28.5" customHeight="1">
      <c r="A326" s="82" t="s">
        <v>394</v>
      </c>
      <c r="B326" s="10"/>
      <c r="C326" s="10"/>
      <c r="D326" s="75"/>
      <c r="E326" s="75"/>
      <c r="F326" s="75"/>
      <c r="G326" s="75"/>
      <c r="H326" s="75"/>
      <c r="I326" s="10"/>
      <c r="J326" s="10"/>
      <c r="K326" s="1"/>
    </row>
    <row r="327" spans="1:11" ht="12.75">
      <c r="A327" s="58" t="s">
        <v>168</v>
      </c>
      <c r="B327" s="10"/>
      <c r="C327" s="10"/>
      <c r="D327" s="75"/>
      <c r="E327" s="75"/>
      <c r="F327" s="75"/>
      <c r="G327" s="75"/>
      <c r="H327" s="75">
        <f>SUM(D327:G327)</f>
        <v>0</v>
      </c>
      <c r="I327" s="10"/>
      <c r="J327" s="10"/>
      <c r="K327" s="1"/>
    </row>
    <row r="328" spans="1:11" ht="12.75">
      <c r="A328" s="83" t="s">
        <v>169</v>
      </c>
      <c r="B328" s="83"/>
      <c r="C328" s="83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84"/>
      <c r="B329" s="84"/>
      <c r="C329" s="84"/>
      <c r="D329" s="1"/>
      <c r="E329" s="1"/>
      <c r="F329" s="1"/>
      <c r="G329" s="1"/>
      <c r="H329" s="1"/>
      <c r="I329" s="1"/>
      <c r="J329" s="1"/>
      <c r="K329" s="1"/>
    </row>
    <row r="330" spans="1:11" ht="27.75" customHeight="1">
      <c r="A330" s="85" t="s">
        <v>434</v>
      </c>
      <c r="B330" s="85"/>
      <c r="C330" s="85"/>
      <c r="D330" s="85" t="s">
        <v>170</v>
      </c>
      <c r="E330" s="1"/>
      <c r="F330" s="1"/>
      <c r="G330" s="1"/>
      <c r="H330" s="1"/>
      <c r="I330" s="1"/>
      <c r="J330" s="1"/>
      <c r="K330" s="1"/>
    </row>
    <row r="331" spans="1:11" ht="12.75">
      <c r="A331" s="86"/>
      <c r="B331" s="86"/>
      <c r="C331" s="86"/>
      <c r="D331" s="87">
        <v>0</v>
      </c>
      <c r="E331" s="1"/>
      <c r="F331" s="1"/>
      <c r="G331" s="1"/>
      <c r="H331" s="1"/>
      <c r="I331" s="1"/>
      <c r="J331" s="1"/>
      <c r="K331" s="1"/>
    </row>
    <row r="332" spans="1:11" ht="53.25" customHeight="1">
      <c r="A332" s="84" t="s">
        <v>171</v>
      </c>
      <c r="B332" s="84"/>
      <c r="C332" s="84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84"/>
      <c r="B333" s="84"/>
      <c r="C333" s="84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84" t="s">
        <v>172</v>
      </c>
      <c r="B334" s="84"/>
      <c r="C334" s="84"/>
      <c r="D334" s="1" t="s">
        <v>395</v>
      </c>
      <c r="E334" s="1"/>
      <c r="F334" s="1"/>
      <c r="G334" s="1"/>
      <c r="H334" s="1"/>
      <c r="I334" s="1"/>
      <c r="J334" s="1"/>
      <c r="K334" s="1"/>
    </row>
    <row r="335" spans="1:11" ht="25.5">
      <c r="A335" s="1"/>
      <c r="B335" s="1"/>
      <c r="C335" s="1"/>
      <c r="D335" s="13" t="s">
        <v>275</v>
      </c>
      <c r="E335" s="1"/>
      <c r="F335" s="7" t="s">
        <v>274</v>
      </c>
      <c r="G335" s="7" t="s">
        <v>273</v>
      </c>
      <c r="H335" s="1"/>
      <c r="I335" s="1"/>
      <c r="J335" s="84" t="s">
        <v>173</v>
      </c>
      <c r="K335" s="1"/>
    </row>
    <row r="336" spans="1:11" ht="12.75">
      <c r="A336" s="1"/>
      <c r="B336" s="1"/>
      <c r="C336" s="1"/>
      <c r="D336" s="13"/>
      <c r="E336" s="1"/>
      <c r="F336" s="7"/>
      <c r="G336" s="7"/>
      <c r="H336" s="1"/>
      <c r="I336" s="1"/>
      <c r="J336" s="84"/>
      <c r="K336" s="1"/>
    </row>
    <row r="337" spans="1:11" ht="12.75">
      <c r="A337" s="84"/>
      <c r="B337" s="84"/>
      <c r="C337" s="84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84" t="s">
        <v>174</v>
      </c>
      <c r="B338" s="84"/>
      <c r="C338" s="84"/>
      <c r="D338" s="1" t="s">
        <v>396</v>
      </c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 t="s">
        <v>272</v>
      </c>
      <c r="E339" s="1"/>
      <c r="F339" s="1"/>
      <c r="G339" s="1"/>
      <c r="H339" s="1"/>
      <c r="I339" s="1"/>
      <c r="J339" s="84"/>
      <c r="K339" s="1"/>
    </row>
    <row r="340" spans="1:11" ht="12.75">
      <c r="A340" s="84" t="s">
        <v>175</v>
      </c>
      <c r="B340" s="84"/>
      <c r="C340" s="84"/>
      <c r="D340" s="1"/>
      <c r="E340" s="1"/>
      <c r="F340" s="1"/>
      <c r="G340" s="1"/>
      <c r="H340" s="1"/>
      <c r="I340" s="1"/>
      <c r="J340" s="1"/>
      <c r="K340" s="1"/>
    </row>
  </sheetData>
  <sheetProtection/>
  <mergeCells count="182">
    <mergeCell ref="A2:J2"/>
    <mergeCell ref="A3:J3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A38:H38"/>
    <mergeCell ref="A39:H39"/>
    <mergeCell ref="A40:K40"/>
    <mergeCell ref="A41:J41"/>
    <mergeCell ref="A42:J42"/>
    <mergeCell ref="A43:J43"/>
    <mergeCell ref="A44:J44"/>
    <mergeCell ref="A47:G47"/>
    <mergeCell ref="A57:G57"/>
    <mergeCell ref="A61:H61"/>
    <mergeCell ref="A63:G63"/>
    <mergeCell ref="A71:J71"/>
    <mergeCell ref="A72:G72"/>
    <mergeCell ref="A73:G73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J84"/>
    <mergeCell ref="A91:F91"/>
    <mergeCell ref="B92:D92"/>
    <mergeCell ref="B93:D93"/>
    <mergeCell ref="B94:D94"/>
    <mergeCell ref="B95:D95"/>
    <mergeCell ref="B96:D96"/>
    <mergeCell ref="B97:D97"/>
    <mergeCell ref="F122:F123"/>
    <mergeCell ref="F124:F125"/>
    <mergeCell ref="A133:B133"/>
    <mergeCell ref="A134:B134"/>
    <mergeCell ref="D134:G135"/>
    <mergeCell ref="A136:B137"/>
    <mergeCell ref="D136:G136"/>
    <mergeCell ref="D137:G137"/>
    <mergeCell ref="D138:G138"/>
    <mergeCell ref="D139:G139"/>
    <mergeCell ref="D140:G140"/>
    <mergeCell ref="D141:G141"/>
    <mergeCell ref="D142:G142"/>
    <mergeCell ref="D143:G143"/>
    <mergeCell ref="D144:G144"/>
    <mergeCell ref="D145:G145"/>
    <mergeCell ref="D146:G146"/>
    <mergeCell ref="D147:G147"/>
    <mergeCell ref="D148:G148"/>
    <mergeCell ref="D149:G149"/>
    <mergeCell ref="D150:G150"/>
    <mergeCell ref="D151:G151"/>
    <mergeCell ref="D152:G152"/>
    <mergeCell ref="D153:G153"/>
    <mergeCell ref="D154:G154"/>
    <mergeCell ref="D155:G155"/>
    <mergeCell ref="D156:G156"/>
    <mergeCell ref="D157:G157"/>
    <mergeCell ref="D158:G158"/>
    <mergeCell ref="D159:G159"/>
    <mergeCell ref="D160:G160"/>
    <mergeCell ref="D161:G161"/>
    <mergeCell ref="D162:G162"/>
    <mergeCell ref="D163:G163"/>
    <mergeCell ref="D164:G164"/>
    <mergeCell ref="D165:G165"/>
    <mergeCell ref="D166:G166"/>
    <mergeCell ref="D167:G167"/>
    <mergeCell ref="D168:G168"/>
    <mergeCell ref="D169:G169"/>
    <mergeCell ref="D170:G170"/>
    <mergeCell ref="D171:G171"/>
    <mergeCell ref="D172:G172"/>
    <mergeCell ref="D173:G173"/>
    <mergeCell ref="D174:G174"/>
    <mergeCell ref="D175:G175"/>
    <mergeCell ref="D176:G176"/>
    <mergeCell ref="D177:H177"/>
    <mergeCell ref="D178:G178"/>
    <mergeCell ref="D179:G179"/>
    <mergeCell ref="D180:H180"/>
    <mergeCell ref="D181:H181"/>
    <mergeCell ref="D182:H182"/>
    <mergeCell ref="D183:G183"/>
    <mergeCell ref="D185:H185"/>
    <mergeCell ref="D186:G186"/>
    <mergeCell ref="D187:H187"/>
    <mergeCell ref="D188:G188"/>
    <mergeCell ref="D189:H189"/>
    <mergeCell ref="D190:G190"/>
    <mergeCell ref="D191:G191"/>
    <mergeCell ref="D192:G192"/>
    <mergeCell ref="D193:G193"/>
    <mergeCell ref="A194:F194"/>
    <mergeCell ref="A195:K195"/>
    <mergeCell ref="A196:J196"/>
    <mergeCell ref="A197:J197"/>
    <mergeCell ref="A198:H198"/>
    <mergeCell ref="A200:A202"/>
    <mergeCell ref="D200:E200"/>
    <mergeCell ref="F200:K200"/>
    <mergeCell ref="D201:E201"/>
    <mergeCell ref="F201:H201"/>
    <mergeCell ref="I201:I202"/>
    <mergeCell ref="J201:J202"/>
    <mergeCell ref="K201:K202"/>
    <mergeCell ref="G202:H202"/>
    <mergeCell ref="F203:H203"/>
    <mergeCell ref="G204:H204"/>
    <mergeCell ref="G205:H205"/>
    <mergeCell ref="G206:H206"/>
    <mergeCell ref="A207:K207"/>
    <mergeCell ref="A208:K208"/>
    <mergeCell ref="F209:H209"/>
    <mergeCell ref="F210:H210"/>
    <mergeCell ref="F211:H211"/>
    <mergeCell ref="F212:H212"/>
    <mergeCell ref="A213:K213"/>
    <mergeCell ref="D214:E214"/>
    <mergeCell ref="F214:H214"/>
    <mergeCell ref="D215:E215"/>
    <mergeCell ref="F215:H215"/>
    <mergeCell ref="D216:E216"/>
    <mergeCell ref="F216:H216"/>
    <mergeCell ref="D217:E217"/>
    <mergeCell ref="F217:H217"/>
    <mergeCell ref="D218:E218"/>
    <mergeCell ref="F218:H218"/>
    <mergeCell ref="D219:E219"/>
    <mergeCell ref="F219:H219"/>
    <mergeCell ref="D220:E220"/>
    <mergeCell ref="F220:H220"/>
    <mergeCell ref="D221:E221"/>
    <mergeCell ref="F221:H221"/>
    <mergeCell ref="A222:K222"/>
    <mergeCell ref="D223:E223"/>
    <mergeCell ref="F223:H223"/>
    <mergeCell ref="D224:E224"/>
    <mergeCell ref="F224:H224"/>
    <mergeCell ref="A225:K225"/>
    <mergeCell ref="D226:E226"/>
    <mergeCell ref="F226:G226"/>
    <mergeCell ref="H226:I226"/>
    <mergeCell ref="D227:E227"/>
    <mergeCell ref="F227:G227"/>
    <mergeCell ref="H227:I227"/>
    <mergeCell ref="B246:C246"/>
    <mergeCell ref="B247:C247"/>
    <mergeCell ref="B248:C248"/>
    <mergeCell ref="A228:K228"/>
    <mergeCell ref="D229:E229"/>
    <mergeCell ref="F229:G229"/>
    <mergeCell ref="H229:I229"/>
    <mergeCell ref="B244:C244"/>
    <mergeCell ref="B245:C245"/>
  </mergeCells>
  <hyperlinks>
    <hyperlink ref="D19" r:id="rId1" display="namgymn@mail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0"/>
  <sheetViews>
    <sheetView zoomScalePageLayoutView="0" workbookViewId="0" topLeftCell="A270">
      <selection activeCell="H264" sqref="H264"/>
    </sheetView>
  </sheetViews>
  <sheetFormatPr defaultColWidth="9.00390625" defaultRowHeight="12.75"/>
  <cols>
    <col min="1" max="1" width="27.625" style="0" customWidth="1"/>
    <col min="4" max="4" width="13.75390625" style="0" customWidth="1"/>
    <col min="5" max="5" width="15.375" style="0" customWidth="1"/>
    <col min="6" max="6" width="12.625" style="0" customWidth="1"/>
    <col min="7" max="7" width="13.75390625" style="0" customWidth="1"/>
    <col min="8" max="8" width="18.00390625" style="0" customWidth="1"/>
  </cols>
  <sheetData>
    <row r="1" spans="1:11" ht="12.75">
      <c r="A1" s="5"/>
      <c r="B1" s="5"/>
      <c r="C1" s="5"/>
      <c r="D1" s="1"/>
      <c r="E1" s="1"/>
      <c r="F1" s="1"/>
      <c r="G1" s="1"/>
      <c r="H1" s="1"/>
      <c r="I1" s="1"/>
      <c r="J1" s="1"/>
      <c r="K1" s="1"/>
    </row>
    <row r="2" spans="1:11" ht="12.7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1"/>
    </row>
    <row r="3" spans="1:11" ht="12.7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1"/>
    </row>
    <row r="4" spans="1:11" ht="12.75">
      <c r="A4" s="1"/>
      <c r="B4" s="1"/>
      <c r="C4" s="1"/>
      <c r="D4" s="7"/>
      <c r="E4" s="8" t="s">
        <v>397</v>
      </c>
      <c r="F4" s="1"/>
      <c r="G4" s="1"/>
      <c r="H4" s="1"/>
      <c r="I4" s="1"/>
      <c r="J4" s="1"/>
      <c r="K4" s="1"/>
    </row>
    <row r="5" spans="1:11" ht="12.75">
      <c r="A5" s="9" t="s">
        <v>364</v>
      </c>
      <c r="B5" s="9"/>
      <c r="C5" s="9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423</v>
      </c>
      <c r="B6" s="9"/>
      <c r="C6" s="9"/>
      <c r="D6" s="1"/>
      <c r="E6" s="1"/>
      <c r="F6" s="1"/>
      <c r="G6" s="1" t="s">
        <v>432</v>
      </c>
      <c r="H6" s="1"/>
      <c r="I6" s="1"/>
      <c r="J6" s="1"/>
      <c r="K6" s="1"/>
    </row>
    <row r="7" spans="1:11" ht="12.75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 t="s">
        <v>425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 t="s">
        <v>433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9" t="s">
        <v>3</v>
      </c>
      <c r="B11" s="9"/>
      <c r="C11" s="9"/>
      <c r="D11" s="1"/>
      <c r="E11" s="1"/>
      <c r="F11" s="1"/>
      <c r="G11" s="1"/>
      <c r="H11" s="1"/>
      <c r="I11" s="1"/>
      <c r="J11" s="1"/>
      <c r="K11" s="1"/>
    </row>
    <row r="12" spans="1:11" ht="25.5">
      <c r="A12" s="10" t="s">
        <v>4</v>
      </c>
      <c r="B12" s="10"/>
      <c r="C12" s="10"/>
      <c r="D12" s="94" t="str">
        <f>A3</f>
        <v>Муниципальное бюджетное общеобразовательное учреждение "Намская улусная гимназия имени Н.С. Охлопкова" Муниципального образования "Намский улус" Республики Саха (Якутия).</v>
      </c>
      <c r="E12" s="94"/>
      <c r="F12" s="94"/>
      <c r="G12" s="94"/>
      <c r="H12" s="94"/>
      <c r="I12" s="94"/>
      <c r="J12" s="94"/>
      <c r="K12" s="1"/>
    </row>
    <row r="13" spans="1:11" ht="12.75">
      <c r="A13" s="10" t="s">
        <v>5</v>
      </c>
      <c r="B13" s="10"/>
      <c r="C13" s="10"/>
      <c r="D13" s="94" t="s">
        <v>6</v>
      </c>
      <c r="E13" s="94"/>
      <c r="F13" s="94"/>
      <c r="G13" s="94"/>
      <c r="H13" s="94"/>
      <c r="I13" s="94"/>
      <c r="J13" s="94"/>
      <c r="K13" s="1"/>
    </row>
    <row r="14" spans="1:11" ht="12.75">
      <c r="A14" s="10" t="s">
        <v>7</v>
      </c>
      <c r="B14" s="10"/>
      <c r="C14" s="10"/>
      <c r="D14" s="95">
        <v>40872</v>
      </c>
      <c r="E14" s="94"/>
      <c r="F14" s="94"/>
      <c r="G14" s="94"/>
      <c r="H14" s="94"/>
      <c r="I14" s="94"/>
      <c r="J14" s="94"/>
      <c r="K14" s="1"/>
    </row>
    <row r="15" spans="1:11" ht="12.75">
      <c r="A15" s="10" t="s">
        <v>8</v>
      </c>
      <c r="B15" s="10"/>
      <c r="C15" s="10"/>
      <c r="D15" s="94" t="s">
        <v>284</v>
      </c>
      <c r="E15" s="94"/>
      <c r="F15" s="94"/>
      <c r="G15" s="94"/>
      <c r="H15" s="94"/>
      <c r="I15" s="94"/>
      <c r="J15" s="94"/>
      <c r="K15" s="1"/>
    </row>
    <row r="16" spans="1:11" ht="12.75">
      <c r="A16" s="10" t="s">
        <v>9</v>
      </c>
      <c r="B16" s="10"/>
      <c r="C16" s="10"/>
      <c r="D16" s="94" t="s">
        <v>6</v>
      </c>
      <c r="E16" s="94"/>
      <c r="F16" s="94"/>
      <c r="G16" s="94"/>
      <c r="H16" s="94"/>
      <c r="I16" s="94"/>
      <c r="J16" s="94"/>
      <c r="K16" s="1"/>
    </row>
    <row r="17" spans="1:11" ht="12.75">
      <c r="A17" s="10" t="s">
        <v>10</v>
      </c>
      <c r="B17" s="10"/>
      <c r="C17" s="10"/>
      <c r="D17" s="94">
        <v>84116241280</v>
      </c>
      <c r="E17" s="94"/>
      <c r="F17" s="94"/>
      <c r="G17" s="94"/>
      <c r="H17" s="94"/>
      <c r="I17" s="94"/>
      <c r="J17" s="94"/>
      <c r="K17" s="1"/>
    </row>
    <row r="18" spans="1:11" ht="12.75">
      <c r="A18" s="10" t="s">
        <v>11</v>
      </c>
      <c r="B18" s="10"/>
      <c r="C18" s="10"/>
      <c r="D18" s="94">
        <v>84116241280</v>
      </c>
      <c r="E18" s="94"/>
      <c r="F18" s="94"/>
      <c r="G18" s="94"/>
      <c r="H18" s="94"/>
      <c r="I18" s="94"/>
      <c r="J18" s="94"/>
      <c r="K18" s="1"/>
    </row>
    <row r="19" spans="1:11" ht="12.75">
      <c r="A19" s="10" t="s">
        <v>12</v>
      </c>
      <c r="B19" s="10"/>
      <c r="C19" s="10"/>
      <c r="D19" s="96" t="s">
        <v>13</v>
      </c>
      <c r="E19" s="96"/>
      <c r="F19" s="96"/>
      <c r="G19" s="96"/>
      <c r="H19" s="96"/>
      <c r="I19" s="96"/>
      <c r="J19" s="96"/>
      <c r="K19" s="1"/>
    </row>
    <row r="20" spans="1:11" ht="25.5">
      <c r="A20" s="10" t="s">
        <v>14</v>
      </c>
      <c r="B20" s="10"/>
      <c r="C20" s="10"/>
      <c r="D20" s="94" t="s">
        <v>15</v>
      </c>
      <c r="E20" s="94"/>
      <c r="F20" s="94"/>
      <c r="G20" s="94"/>
      <c r="H20" s="94"/>
      <c r="I20" s="94"/>
      <c r="J20" s="94"/>
      <c r="K20" s="1"/>
    </row>
    <row r="21" spans="1:11" ht="12.75">
      <c r="A21" s="10" t="s">
        <v>16</v>
      </c>
      <c r="B21" s="10"/>
      <c r="C21" s="10"/>
      <c r="D21" s="94" t="s">
        <v>17</v>
      </c>
      <c r="E21" s="94"/>
      <c r="F21" s="94"/>
      <c r="G21" s="94"/>
      <c r="H21" s="94"/>
      <c r="I21" s="94"/>
      <c r="J21" s="94"/>
      <c r="K21" s="1"/>
    </row>
    <row r="22" spans="1:11" ht="12.75">
      <c r="A22" s="10" t="s">
        <v>18</v>
      </c>
      <c r="B22" s="10"/>
      <c r="C22" s="10"/>
      <c r="D22" s="94" t="s">
        <v>19</v>
      </c>
      <c r="E22" s="94"/>
      <c r="F22" s="94"/>
      <c r="G22" s="94"/>
      <c r="H22" s="94"/>
      <c r="I22" s="94"/>
      <c r="J22" s="94"/>
      <c r="K22" s="1"/>
    </row>
    <row r="23" spans="1:11" ht="12.75">
      <c r="A23" s="10" t="s">
        <v>20</v>
      </c>
      <c r="B23" s="10"/>
      <c r="C23" s="10"/>
      <c r="D23" s="94" t="s">
        <v>21</v>
      </c>
      <c r="E23" s="94"/>
      <c r="F23" s="94"/>
      <c r="G23" s="94"/>
      <c r="H23" s="94"/>
      <c r="I23" s="94"/>
      <c r="J23" s="94"/>
      <c r="K23" s="1"/>
    </row>
    <row r="24" spans="1:11" ht="12.75">
      <c r="A24" s="10" t="s">
        <v>22</v>
      </c>
      <c r="B24" s="10"/>
      <c r="C24" s="10"/>
      <c r="D24" s="94" t="s">
        <v>23</v>
      </c>
      <c r="E24" s="94"/>
      <c r="F24" s="94"/>
      <c r="G24" s="94"/>
      <c r="H24" s="94"/>
      <c r="I24" s="94"/>
      <c r="J24" s="94"/>
      <c r="K24" s="1"/>
    </row>
    <row r="25" spans="1:11" ht="12.75">
      <c r="A25" s="10" t="s">
        <v>24</v>
      </c>
      <c r="B25" s="10"/>
      <c r="C25" s="10"/>
      <c r="D25" s="94">
        <v>23292092</v>
      </c>
      <c r="E25" s="94"/>
      <c r="F25" s="94"/>
      <c r="G25" s="94"/>
      <c r="H25" s="94"/>
      <c r="I25" s="94"/>
      <c r="J25" s="94"/>
      <c r="K25" s="1"/>
    </row>
    <row r="26" spans="1:11" ht="25.5">
      <c r="A26" s="10" t="s">
        <v>25</v>
      </c>
      <c r="B26" s="10"/>
      <c r="C26" s="10"/>
      <c r="D26" s="94">
        <v>14</v>
      </c>
      <c r="E26" s="94"/>
      <c r="F26" s="94"/>
      <c r="G26" s="94"/>
      <c r="H26" s="94"/>
      <c r="I26" s="94"/>
      <c r="J26" s="94"/>
      <c r="K26" s="1"/>
    </row>
    <row r="27" spans="1:11" ht="12.75">
      <c r="A27" s="10" t="s">
        <v>26</v>
      </c>
      <c r="B27" s="10"/>
      <c r="C27" s="10"/>
      <c r="D27" s="94">
        <v>98235825001</v>
      </c>
      <c r="E27" s="94"/>
      <c r="F27" s="94"/>
      <c r="G27" s="94"/>
      <c r="H27" s="94"/>
      <c r="I27" s="94"/>
      <c r="J27" s="94"/>
      <c r="K27" s="1"/>
    </row>
    <row r="28" spans="1:11" ht="25.5">
      <c r="A28" s="10" t="s">
        <v>27</v>
      </c>
      <c r="B28" s="10"/>
      <c r="C28" s="10"/>
      <c r="D28" s="94">
        <v>72</v>
      </c>
      <c r="E28" s="94"/>
      <c r="F28" s="94"/>
      <c r="G28" s="94"/>
      <c r="H28" s="94"/>
      <c r="I28" s="94"/>
      <c r="J28" s="94"/>
      <c r="K28" s="1"/>
    </row>
    <row r="29" spans="1:11" ht="12.75">
      <c r="A29" s="10" t="s">
        <v>28</v>
      </c>
      <c r="B29" s="10"/>
      <c r="C29" s="10"/>
      <c r="D29" s="94">
        <v>49007</v>
      </c>
      <c r="E29" s="94"/>
      <c r="F29" s="94"/>
      <c r="G29" s="94"/>
      <c r="H29" s="94"/>
      <c r="I29" s="94"/>
      <c r="J29" s="94"/>
      <c r="K29" s="1"/>
    </row>
    <row r="30" spans="1:11" ht="38.25">
      <c r="A30" s="10" t="s">
        <v>29</v>
      </c>
      <c r="B30" s="12"/>
      <c r="C30" s="12"/>
      <c r="D30" s="97" t="s">
        <v>430</v>
      </c>
      <c r="E30" s="98"/>
      <c r="F30" s="98"/>
      <c r="G30" s="98"/>
      <c r="H30" s="98"/>
      <c r="I30" s="98"/>
      <c r="J30" s="99"/>
      <c r="K30" s="1"/>
    </row>
    <row r="31" spans="1:11" ht="12.75">
      <c r="A31" s="10" t="s">
        <v>30</v>
      </c>
      <c r="B31" s="10"/>
      <c r="C31" s="10"/>
      <c r="D31" s="94"/>
      <c r="E31" s="94"/>
      <c r="F31" s="94"/>
      <c r="G31" s="94"/>
      <c r="H31" s="94"/>
      <c r="I31" s="94"/>
      <c r="J31" s="94"/>
      <c r="K31" s="1"/>
    </row>
    <row r="32" spans="1:11" ht="25.5">
      <c r="A32" s="10" t="s">
        <v>31</v>
      </c>
      <c r="B32" s="10"/>
      <c r="C32" s="10"/>
      <c r="D32" s="94"/>
      <c r="E32" s="94"/>
      <c r="F32" s="94"/>
      <c r="G32" s="94"/>
      <c r="H32" s="94"/>
      <c r="I32" s="94"/>
      <c r="J32" s="94"/>
      <c r="K32" s="1"/>
    </row>
    <row r="33" spans="1:11" ht="63.75">
      <c r="A33" s="10" t="s">
        <v>32</v>
      </c>
      <c r="B33" s="10"/>
      <c r="C33" s="10"/>
      <c r="D33" s="100">
        <v>2014</v>
      </c>
      <c r="E33" s="100"/>
      <c r="F33" s="100"/>
      <c r="G33" s="100"/>
      <c r="H33" s="100"/>
      <c r="I33" s="100"/>
      <c r="J33" s="100"/>
      <c r="K33" s="1"/>
    </row>
    <row r="34" spans="1:11" ht="102">
      <c r="A34" s="10" t="s">
        <v>33</v>
      </c>
      <c r="B34" s="10"/>
      <c r="C34" s="10"/>
      <c r="D34" s="100" t="s">
        <v>283</v>
      </c>
      <c r="E34" s="100"/>
      <c r="F34" s="100"/>
      <c r="G34" s="100"/>
      <c r="H34" s="100"/>
      <c r="I34" s="100"/>
      <c r="J34" s="100"/>
      <c r="K34" s="1"/>
    </row>
    <row r="35" spans="1:11" ht="12.75">
      <c r="A35" s="13"/>
      <c r="B35" s="13"/>
      <c r="C35" s="13"/>
      <c r="D35" s="1"/>
      <c r="E35" s="1"/>
      <c r="F35" s="1"/>
      <c r="G35" s="1"/>
      <c r="H35" s="1"/>
      <c r="I35" s="1"/>
      <c r="J35" s="1"/>
      <c r="K35" s="1"/>
    </row>
    <row r="36" spans="1:11" ht="12.75">
      <c r="A36" s="9" t="s">
        <v>290</v>
      </c>
      <c r="B36" s="9"/>
      <c r="C36" s="9"/>
      <c r="D36" s="1"/>
      <c r="E36" s="1"/>
      <c r="F36" s="1"/>
      <c r="G36" s="1"/>
      <c r="H36" s="1"/>
      <c r="I36" s="1"/>
      <c r="J36" s="1"/>
      <c r="K36" s="1"/>
    </row>
    <row r="37" spans="1:11" ht="12.75">
      <c r="A37" s="1" t="s">
        <v>383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01" t="s">
        <v>276</v>
      </c>
      <c r="B38" s="101"/>
      <c r="C38" s="101"/>
      <c r="D38" s="101"/>
      <c r="E38" s="101"/>
      <c r="F38" s="101"/>
      <c r="G38" s="101"/>
      <c r="H38" s="101"/>
      <c r="I38" s="1"/>
      <c r="J38" s="1"/>
      <c r="K38" s="1"/>
    </row>
    <row r="39" spans="1:11" ht="12.75">
      <c r="A39" s="102" t="s">
        <v>277</v>
      </c>
      <c r="B39" s="102"/>
      <c r="C39" s="102"/>
      <c r="D39" s="102"/>
      <c r="E39" s="102"/>
      <c r="F39" s="102"/>
      <c r="G39" s="102"/>
      <c r="H39" s="102"/>
      <c r="I39" s="1"/>
      <c r="J39" s="1"/>
      <c r="K39" s="1"/>
    </row>
    <row r="40" spans="1:11" ht="12.75">
      <c r="A40" s="103" t="s">
        <v>278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1:11" ht="12.75">
      <c r="A41" s="103" t="s">
        <v>279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"/>
    </row>
    <row r="42" spans="1:11" ht="12.75">
      <c r="A42" s="103" t="s">
        <v>280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"/>
    </row>
    <row r="43" spans="1:11" ht="12.75">
      <c r="A43" s="103" t="s">
        <v>281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"/>
    </row>
    <row r="44" spans="1:11" ht="12.75">
      <c r="A44" s="103" t="s">
        <v>282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 t="s">
        <v>384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03" t="s">
        <v>210</v>
      </c>
      <c r="B47" s="103"/>
      <c r="C47" s="103"/>
      <c r="D47" s="103"/>
      <c r="E47" s="103"/>
      <c r="F47" s="103"/>
      <c r="G47" s="103"/>
      <c r="H47" s="1"/>
      <c r="I47" s="1"/>
      <c r="J47" s="1"/>
      <c r="K47" s="1"/>
    </row>
    <row r="48" spans="1:11" ht="12.75">
      <c r="A48" s="1" t="s">
        <v>211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 t="s">
        <v>212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 t="s">
        <v>213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 t="s">
        <v>214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 t="s">
        <v>215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 t="s">
        <v>200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 t="s">
        <v>201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 t="s">
        <v>216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 t="s">
        <v>219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04" t="s">
        <v>217</v>
      </c>
      <c r="B57" s="104"/>
      <c r="C57" s="104"/>
      <c r="D57" s="104"/>
      <c r="E57" s="104"/>
      <c r="F57" s="104"/>
      <c r="G57" s="104"/>
      <c r="H57" s="1"/>
      <c r="I57" s="1"/>
      <c r="J57" s="1"/>
      <c r="K57" s="1"/>
    </row>
    <row r="58" spans="1:11" ht="12.75">
      <c r="A58" s="1" t="s">
        <v>222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 t="s">
        <v>221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 t="s">
        <v>220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03" t="s">
        <v>218</v>
      </c>
      <c r="B61" s="103"/>
      <c r="C61" s="103"/>
      <c r="D61" s="103"/>
      <c r="E61" s="103"/>
      <c r="F61" s="103"/>
      <c r="G61" s="103"/>
      <c r="H61" s="103"/>
      <c r="I61" s="1"/>
      <c r="J61" s="1"/>
      <c r="K61" s="1"/>
    </row>
    <row r="62" spans="1:11" ht="12.75">
      <c r="A62" s="1" t="s">
        <v>207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03" t="s">
        <v>202</v>
      </c>
      <c r="B63" s="103"/>
      <c r="C63" s="103"/>
      <c r="D63" s="103"/>
      <c r="E63" s="103"/>
      <c r="F63" s="103"/>
      <c r="G63" s="103"/>
      <c r="H63" s="1"/>
      <c r="I63" s="1"/>
      <c r="J63" s="1"/>
      <c r="K63" s="1"/>
    </row>
    <row r="64" spans="1:11" ht="12.75">
      <c r="A64" s="1" t="s">
        <v>203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 t="s">
        <v>204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 t="s">
        <v>205</v>
      </c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 t="s">
        <v>206</v>
      </c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 t="s">
        <v>208</v>
      </c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 t="s">
        <v>209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05" t="s">
        <v>385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"/>
    </row>
    <row r="72" spans="1:11" ht="12.75">
      <c r="A72" s="106" t="s">
        <v>286</v>
      </c>
      <c r="B72" s="106"/>
      <c r="C72" s="106"/>
      <c r="D72" s="106"/>
      <c r="E72" s="106"/>
      <c r="F72" s="106"/>
      <c r="G72" s="106"/>
      <c r="H72" s="14"/>
      <c r="I72" s="14"/>
      <c r="J72" s="14"/>
      <c r="K72" s="1"/>
    </row>
    <row r="73" spans="1:11" ht="12.75">
      <c r="A73" s="106" t="s">
        <v>285</v>
      </c>
      <c r="B73" s="106"/>
      <c r="C73" s="106"/>
      <c r="D73" s="106"/>
      <c r="E73" s="106"/>
      <c r="F73" s="106"/>
      <c r="G73" s="106"/>
      <c r="H73" s="14"/>
      <c r="I73" s="14"/>
      <c r="J73" s="14"/>
      <c r="K73" s="1"/>
    </row>
    <row r="74" spans="1:11" ht="12.75">
      <c r="A74" s="107" t="s">
        <v>223</v>
      </c>
      <c r="B74" s="107"/>
      <c r="C74" s="107"/>
      <c r="D74" s="107"/>
      <c r="E74" s="107"/>
      <c r="F74" s="107"/>
      <c r="G74" s="15"/>
      <c r="H74" s="14"/>
      <c r="I74" s="14"/>
      <c r="J74" s="14"/>
      <c r="K74" s="1"/>
    </row>
    <row r="75" spans="1:11" ht="12.75">
      <c r="A75" s="107" t="s">
        <v>224</v>
      </c>
      <c r="B75" s="107"/>
      <c r="C75" s="107"/>
      <c r="D75" s="107"/>
      <c r="E75" s="107"/>
      <c r="F75" s="107"/>
      <c r="G75" s="15"/>
      <c r="H75" s="14"/>
      <c r="I75" s="14"/>
      <c r="J75" s="14"/>
      <c r="K75" s="1"/>
    </row>
    <row r="76" spans="1:11" ht="12.75">
      <c r="A76" s="107" t="s">
        <v>230</v>
      </c>
      <c r="B76" s="107"/>
      <c r="C76" s="107"/>
      <c r="D76" s="107"/>
      <c r="E76" s="107"/>
      <c r="F76" s="107"/>
      <c r="G76" s="15"/>
      <c r="H76" s="14"/>
      <c r="I76" s="14"/>
      <c r="J76" s="14"/>
      <c r="K76" s="1"/>
    </row>
    <row r="77" spans="1:11" ht="12.75">
      <c r="A77" s="107" t="s">
        <v>231</v>
      </c>
      <c r="B77" s="107"/>
      <c r="C77" s="107"/>
      <c r="D77" s="107"/>
      <c r="E77" s="107"/>
      <c r="F77" s="107"/>
      <c r="G77" s="15"/>
      <c r="H77" s="14"/>
      <c r="I77" s="14"/>
      <c r="J77" s="14"/>
      <c r="K77" s="1"/>
    </row>
    <row r="78" spans="1:11" ht="12.75">
      <c r="A78" s="106" t="s">
        <v>232</v>
      </c>
      <c r="B78" s="106"/>
      <c r="C78" s="106"/>
      <c r="D78" s="106"/>
      <c r="E78" s="106"/>
      <c r="F78" s="106"/>
      <c r="G78" s="15"/>
      <c r="H78" s="14"/>
      <c r="I78" s="14"/>
      <c r="J78" s="14"/>
      <c r="K78" s="1"/>
    </row>
    <row r="79" spans="1:11" ht="12.75">
      <c r="A79" s="107" t="s">
        <v>225</v>
      </c>
      <c r="B79" s="107"/>
      <c r="C79" s="107"/>
      <c r="D79" s="107"/>
      <c r="E79" s="107"/>
      <c r="F79" s="107"/>
      <c r="G79" s="15"/>
      <c r="H79" s="14"/>
      <c r="I79" s="14"/>
      <c r="J79" s="14"/>
      <c r="K79" s="1"/>
    </row>
    <row r="80" spans="1:11" ht="12.75">
      <c r="A80" s="107" t="s">
        <v>226</v>
      </c>
      <c r="B80" s="107"/>
      <c r="C80" s="107"/>
      <c r="D80" s="107"/>
      <c r="E80" s="107"/>
      <c r="F80" s="107"/>
      <c r="G80" s="15"/>
      <c r="H80" s="14"/>
      <c r="I80" s="14"/>
      <c r="J80" s="14"/>
      <c r="K80" s="1"/>
    </row>
    <row r="81" spans="1:11" ht="12.75">
      <c r="A81" s="107" t="s">
        <v>227</v>
      </c>
      <c r="B81" s="107"/>
      <c r="C81" s="107"/>
      <c r="D81" s="107"/>
      <c r="E81" s="107"/>
      <c r="F81" s="107"/>
      <c r="G81" s="15"/>
      <c r="H81" s="14"/>
      <c r="I81" s="14"/>
      <c r="J81" s="14"/>
      <c r="K81" s="1"/>
    </row>
    <row r="82" spans="1:11" ht="12.75">
      <c r="A82" s="107" t="s">
        <v>228</v>
      </c>
      <c r="B82" s="107"/>
      <c r="C82" s="107"/>
      <c r="D82" s="107"/>
      <c r="E82" s="107"/>
      <c r="F82" s="107"/>
      <c r="G82" s="15"/>
      <c r="H82" s="14"/>
      <c r="I82" s="14"/>
      <c r="J82" s="14"/>
      <c r="K82" s="1"/>
    </row>
    <row r="83" spans="1:11" ht="12.75">
      <c r="A83" s="107" t="s">
        <v>229</v>
      </c>
      <c r="B83" s="107"/>
      <c r="C83" s="107"/>
      <c r="D83" s="107"/>
      <c r="E83" s="107"/>
      <c r="F83" s="107"/>
      <c r="G83" s="15"/>
      <c r="H83" s="14"/>
      <c r="I83" s="14"/>
      <c r="J83" s="14"/>
      <c r="K83" s="1"/>
    </row>
    <row r="84" spans="1:11" ht="12.75">
      <c r="A84" s="108" t="s">
        <v>35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"/>
    </row>
    <row r="85" spans="1:11" ht="25.5">
      <c r="A85" s="17" t="s">
        <v>293</v>
      </c>
      <c r="B85" s="17"/>
      <c r="C85" s="17"/>
      <c r="D85" s="18" t="s">
        <v>36</v>
      </c>
      <c r="E85" s="1"/>
      <c r="F85" s="1"/>
      <c r="G85" s="1"/>
      <c r="H85" s="1"/>
      <c r="I85" s="1"/>
      <c r="J85" s="1"/>
      <c r="K85" s="1"/>
    </row>
    <row r="86" spans="1:11" ht="38.25">
      <c r="A86" s="16" t="s">
        <v>326</v>
      </c>
      <c r="B86" s="16"/>
      <c r="C86" s="16"/>
      <c r="D86" s="1" t="s">
        <v>37</v>
      </c>
      <c r="E86" s="1"/>
      <c r="F86" s="1"/>
      <c r="G86" s="1"/>
      <c r="H86" s="1"/>
      <c r="I86" s="1"/>
      <c r="J86" s="1"/>
      <c r="K86" s="1"/>
    </row>
    <row r="87" spans="1:11" ht="12.75">
      <c r="A87" s="16"/>
      <c r="B87" s="16"/>
      <c r="C87" s="16"/>
      <c r="D87" s="1" t="s">
        <v>38</v>
      </c>
      <c r="E87" s="1"/>
      <c r="F87" s="1"/>
      <c r="G87" s="1"/>
      <c r="H87" s="1"/>
      <c r="I87" s="1"/>
      <c r="J87" s="1"/>
      <c r="K87" s="1"/>
    </row>
    <row r="88" spans="1:11" ht="12.75">
      <c r="A88" s="16" t="s">
        <v>39</v>
      </c>
      <c r="B88" s="16"/>
      <c r="C88" s="16"/>
      <c r="D88" s="1" t="s">
        <v>40</v>
      </c>
      <c r="E88" s="1"/>
      <c r="F88" s="1"/>
      <c r="G88" s="1"/>
      <c r="H88" s="1"/>
      <c r="I88" s="1"/>
      <c r="J88" s="1"/>
      <c r="K88" s="1"/>
    </row>
    <row r="89" spans="1:11" ht="12.75">
      <c r="A89" s="16" t="s">
        <v>294</v>
      </c>
      <c r="B89" s="16"/>
      <c r="C89" s="16"/>
      <c r="D89" s="1" t="s">
        <v>41</v>
      </c>
      <c r="E89" s="1"/>
      <c r="F89" s="1"/>
      <c r="G89" s="1"/>
      <c r="H89" s="1"/>
      <c r="I89" s="1"/>
      <c r="J89" s="1"/>
      <c r="K89" s="1"/>
    </row>
    <row r="90" spans="1:11" ht="12.75">
      <c r="A90" s="16" t="s">
        <v>291</v>
      </c>
      <c r="B90" s="16"/>
      <c r="C90" s="16"/>
      <c r="D90" s="1" t="s">
        <v>233</v>
      </c>
      <c r="E90" s="1"/>
      <c r="F90" s="1"/>
      <c r="G90" s="1"/>
      <c r="H90" s="1"/>
      <c r="I90" s="1"/>
      <c r="J90" s="1"/>
      <c r="K90" s="1"/>
    </row>
    <row r="91" spans="1:11" ht="12.75">
      <c r="A91" s="109" t="s">
        <v>292</v>
      </c>
      <c r="B91" s="109"/>
      <c r="C91" s="109"/>
      <c r="D91" s="109"/>
      <c r="E91" s="109"/>
      <c r="F91" s="109"/>
      <c r="G91" s="1"/>
      <c r="H91" s="1"/>
      <c r="I91" s="1"/>
      <c r="J91" s="1"/>
      <c r="K91" s="1"/>
    </row>
    <row r="92" spans="1:11" ht="51">
      <c r="A92" s="19" t="s">
        <v>42</v>
      </c>
      <c r="B92" s="110">
        <v>28062.7</v>
      </c>
      <c r="C92" s="111"/>
      <c r="D92" s="112"/>
      <c r="E92" s="1"/>
      <c r="F92" s="1"/>
      <c r="G92" s="1"/>
      <c r="H92" s="1"/>
      <c r="I92" s="1"/>
      <c r="J92" s="1"/>
      <c r="K92" s="1"/>
    </row>
    <row r="93" spans="1:11" ht="51">
      <c r="A93" s="19" t="s">
        <v>43</v>
      </c>
      <c r="B93" s="110">
        <v>44979.4</v>
      </c>
      <c r="C93" s="111"/>
      <c r="D93" s="112"/>
      <c r="E93" s="1"/>
      <c r="F93" s="1"/>
      <c r="G93" s="1"/>
      <c r="H93" s="1"/>
      <c r="I93" s="1"/>
      <c r="J93" s="1"/>
      <c r="K93" s="1"/>
    </row>
    <row r="94" spans="1:11" ht="63.75">
      <c r="A94" s="19" t="s">
        <v>44</v>
      </c>
      <c r="B94" s="113"/>
      <c r="C94" s="114"/>
      <c r="D94" s="115"/>
      <c r="E94" s="1"/>
      <c r="F94" s="1"/>
      <c r="G94" s="1"/>
      <c r="H94" s="1"/>
      <c r="I94" s="1"/>
      <c r="J94" s="1"/>
      <c r="K94" s="1"/>
    </row>
    <row r="95" spans="1:11" ht="63.75">
      <c r="A95" s="19" t="s">
        <v>45</v>
      </c>
      <c r="B95" s="113"/>
      <c r="C95" s="114"/>
      <c r="D95" s="115"/>
      <c r="E95" s="1"/>
      <c r="F95" s="1"/>
      <c r="G95" s="1"/>
      <c r="H95" s="1"/>
      <c r="I95" s="1"/>
      <c r="J95" s="1"/>
      <c r="K95" s="1"/>
    </row>
    <row r="96" spans="1:11" ht="51">
      <c r="A96" s="19" t="s">
        <v>46</v>
      </c>
      <c r="B96" s="110">
        <v>16916.7</v>
      </c>
      <c r="C96" s="111"/>
      <c r="D96" s="112"/>
      <c r="E96" s="1"/>
      <c r="F96" s="1"/>
      <c r="G96" s="1"/>
      <c r="H96" s="1"/>
      <c r="I96" s="1"/>
      <c r="J96" s="1"/>
      <c r="K96" s="1"/>
    </row>
    <row r="97" spans="1:11" ht="38.25">
      <c r="A97" s="19" t="s">
        <v>47</v>
      </c>
      <c r="B97" s="110">
        <v>10182</v>
      </c>
      <c r="C97" s="111"/>
      <c r="D97" s="112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8" t="s">
        <v>401</v>
      </c>
      <c r="B99" s="8"/>
      <c r="C99" s="8"/>
      <c r="D99" s="1"/>
      <c r="E99" s="1"/>
      <c r="F99" s="1"/>
      <c r="G99" s="1"/>
      <c r="H99" s="1"/>
      <c r="I99" s="1"/>
      <c r="J99" s="1"/>
      <c r="K99" s="1"/>
    </row>
    <row r="100" spans="1:11" ht="12.75">
      <c r="A100" s="20"/>
      <c r="B100" s="20"/>
      <c r="C100" s="20"/>
      <c r="D100" s="1"/>
      <c r="E100" s="1"/>
      <c r="F100" s="21" t="s">
        <v>386</v>
      </c>
      <c r="G100" s="1"/>
      <c r="H100" s="1"/>
      <c r="I100" s="1"/>
      <c r="J100" s="1"/>
      <c r="K100" s="1"/>
    </row>
    <row r="101" spans="1:11" ht="38.25">
      <c r="A101" s="23" t="s">
        <v>49</v>
      </c>
      <c r="B101" s="23" t="s">
        <v>50</v>
      </c>
      <c r="C101" s="23" t="s">
        <v>51</v>
      </c>
      <c r="D101" s="23" t="s">
        <v>52</v>
      </c>
      <c r="E101" s="24"/>
      <c r="F101" s="25"/>
      <c r="G101" s="1"/>
      <c r="H101" s="1"/>
      <c r="I101" s="1"/>
      <c r="J101" s="1"/>
      <c r="K101" s="1"/>
    </row>
    <row r="102" spans="1:11" ht="12.75">
      <c r="A102" s="23">
        <v>2</v>
      </c>
      <c r="B102" s="23">
        <v>3</v>
      </c>
      <c r="C102" s="23">
        <v>4</v>
      </c>
      <c r="D102" s="23">
        <v>5</v>
      </c>
      <c r="E102" s="24"/>
      <c r="F102" s="25"/>
      <c r="G102" s="1"/>
      <c r="H102" s="1"/>
      <c r="I102" s="1"/>
      <c r="J102" s="1"/>
      <c r="K102" s="1"/>
    </row>
    <row r="103" spans="1:11" ht="51">
      <c r="A103" s="22" t="s">
        <v>53</v>
      </c>
      <c r="B103" s="22" t="s">
        <v>54</v>
      </c>
      <c r="C103" s="22">
        <v>41656.1</v>
      </c>
      <c r="D103" s="22">
        <v>44979.4</v>
      </c>
      <c r="E103" s="26"/>
      <c r="F103" s="27"/>
      <c r="G103" s="1"/>
      <c r="H103" s="1"/>
      <c r="I103" s="1"/>
      <c r="J103" s="1"/>
      <c r="K103" s="1"/>
    </row>
    <row r="104" spans="1:11" ht="12.75">
      <c r="A104" s="22" t="s">
        <v>55</v>
      </c>
      <c r="B104" s="22"/>
      <c r="C104" s="22"/>
      <c r="D104" s="22"/>
      <c r="E104" s="26"/>
      <c r="F104" s="27"/>
      <c r="G104" s="1"/>
      <c r="H104" s="1"/>
      <c r="I104" s="1"/>
      <c r="J104" s="1"/>
      <c r="K104" s="1"/>
    </row>
    <row r="105" spans="1:11" ht="25.5">
      <c r="A105" s="22" t="s">
        <v>56</v>
      </c>
      <c r="B105" s="22" t="s">
        <v>54</v>
      </c>
      <c r="C105" s="22">
        <v>28062.7</v>
      </c>
      <c r="D105" s="22">
        <v>28062.7</v>
      </c>
      <c r="E105" s="26"/>
      <c r="F105" s="27"/>
      <c r="G105" s="1"/>
      <c r="H105" s="1"/>
      <c r="I105" s="1"/>
      <c r="J105" s="1"/>
      <c r="K105" s="1"/>
    </row>
    <row r="106" spans="1:11" ht="25.5">
      <c r="A106" s="22" t="s">
        <v>57</v>
      </c>
      <c r="B106" s="22" t="s">
        <v>54</v>
      </c>
      <c r="C106" s="22">
        <v>7456.5</v>
      </c>
      <c r="D106" s="22">
        <v>10182</v>
      </c>
      <c r="E106" s="26"/>
      <c r="F106" s="27"/>
      <c r="G106" s="1"/>
      <c r="H106" s="1"/>
      <c r="I106" s="1"/>
      <c r="J106" s="1"/>
      <c r="K106" s="1"/>
    </row>
    <row r="107" spans="1:11" ht="51">
      <c r="A107" s="22" t="s">
        <v>58</v>
      </c>
      <c r="B107" s="22" t="s">
        <v>54</v>
      </c>
      <c r="C107" s="22">
        <v>19649.5</v>
      </c>
      <c r="D107" s="22">
        <v>19734.4</v>
      </c>
      <c r="E107" s="26"/>
      <c r="F107" s="27"/>
      <c r="G107" s="1"/>
      <c r="H107" s="1"/>
      <c r="I107" s="1"/>
      <c r="J107" s="1"/>
      <c r="K107" s="1"/>
    </row>
    <row r="108" spans="1:11" ht="12.75">
      <c r="A108" s="22" t="s">
        <v>55</v>
      </c>
      <c r="B108" s="22"/>
      <c r="C108" s="22"/>
      <c r="D108" s="22"/>
      <c r="E108" s="26"/>
      <c r="F108" s="27"/>
      <c r="G108" s="1"/>
      <c r="H108" s="1"/>
      <c r="I108" s="1"/>
      <c r="J108" s="1"/>
      <c r="K108" s="1"/>
    </row>
    <row r="109" spans="1:11" ht="25.5">
      <c r="A109" s="22" t="s">
        <v>59</v>
      </c>
      <c r="B109" s="22" t="s">
        <v>54</v>
      </c>
      <c r="C109" s="22">
        <v>17800.8</v>
      </c>
      <c r="D109" s="22">
        <v>16364.3</v>
      </c>
      <c r="E109" s="26"/>
      <c r="F109" s="27"/>
      <c r="G109" s="1"/>
      <c r="H109" s="1"/>
      <c r="I109" s="1"/>
      <c r="J109" s="1"/>
      <c r="K109" s="1"/>
    </row>
    <row r="110" spans="1:11" ht="25.5">
      <c r="A110" s="22" t="s">
        <v>60</v>
      </c>
      <c r="B110" s="22" t="s">
        <v>54</v>
      </c>
      <c r="C110" s="22">
        <v>1651.7</v>
      </c>
      <c r="D110" s="22">
        <v>23821.8</v>
      </c>
      <c r="E110" s="26"/>
      <c r="F110" s="27"/>
      <c r="G110" s="1"/>
      <c r="H110" s="1"/>
      <c r="I110" s="1"/>
      <c r="J110" s="1"/>
      <c r="K110" s="1"/>
    </row>
    <row r="111" spans="1:11" ht="51">
      <c r="A111" s="22" t="s">
        <v>61</v>
      </c>
      <c r="B111" s="22" t="s">
        <v>62</v>
      </c>
      <c r="C111" s="22">
        <v>6</v>
      </c>
      <c r="D111" s="22">
        <v>6</v>
      </c>
      <c r="E111" s="26"/>
      <c r="F111" s="27"/>
      <c r="G111" s="1"/>
      <c r="H111" s="1"/>
      <c r="I111" s="1"/>
      <c r="J111" s="1"/>
      <c r="K111" s="1"/>
    </row>
    <row r="112" spans="1:11" ht="12.75">
      <c r="A112" s="22" t="s">
        <v>55</v>
      </c>
      <c r="B112" s="22"/>
      <c r="C112" s="22"/>
      <c r="D112" s="22"/>
      <c r="E112" s="26"/>
      <c r="F112" s="27"/>
      <c r="G112" s="1"/>
      <c r="H112" s="1"/>
      <c r="I112" s="1"/>
      <c r="J112" s="1"/>
      <c r="K112" s="1"/>
    </row>
    <row r="113" spans="1:11" ht="12.75">
      <c r="A113" s="22" t="s">
        <v>63</v>
      </c>
      <c r="B113" s="22" t="s">
        <v>62</v>
      </c>
      <c r="C113" s="22">
        <v>2</v>
      </c>
      <c r="D113" s="22">
        <v>2</v>
      </c>
      <c r="E113" s="26"/>
      <c r="F113" s="27"/>
      <c r="G113" s="1"/>
      <c r="H113" s="1"/>
      <c r="I113" s="1"/>
      <c r="J113" s="1"/>
      <c r="K113" s="1"/>
    </row>
    <row r="114" spans="1:11" ht="12.75">
      <c r="A114" s="22" t="s">
        <v>64</v>
      </c>
      <c r="B114" s="22" t="s">
        <v>62</v>
      </c>
      <c r="C114" s="22">
        <v>4</v>
      </c>
      <c r="D114" s="22">
        <v>4</v>
      </c>
      <c r="E114" s="26"/>
      <c r="F114" s="27"/>
      <c r="G114" s="1"/>
      <c r="H114" s="1"/>
      <c r="I114" s="1"/>
      <c r="J114" s="1"/>
      <c r="K114" s="1"/>
    </row>
    <row r="115" spans="1:11" ht="12.75">
      <c r="A115" s="22" t="s">
        <v>65</v>
      </c>
      <c r="B115" s="22" t="s">
        <v>62</v>
      </c>
      <c r="C115" s="22"/>
      <c r="D115" s="22"/>
      <c r="E115" s="26"/>
      <c r="F115" s="27"/>
      <c r="G115" s="1"/>
      <c r="H115" s="1"/>
      <c r="I115" s="1"/>
      <c r="J115" s="1"/>
      <c r="K115" s="1"/>
    </row>
    <row r="116" spans="1:11" ht="51">
      <c r="A116" s="22" t="s">
        <v>66</v>
      </c>
      <c r="B116" s="22" t="s">
        <v>67</v>
      </c>
      <c r="C116" s="22">
        <v>3392.2</v>
      </c>
      <c r="D116" s="22">
        <v>3392.2</v>
      </c>
      <c r="E116" s="26"/>
      <c r="F116" s="27"/>
      <c r="G116" s="1"/>
      <c r="H116" s="1"/>
      <c r="I116" s="1"/>
      <c r="J116" s="1"/>
      <c r="K116" s="1"/>
    </row>
    <row r="117" spans="1:11" ht="12.75">
      <c r="A117" s="22" t="s">
        <v>55</v>
      </c>
      <c r="B117" s="22"/>
      <c r="C117" s="22"/>
      <c r="D117" s="22"/>
      <c r="E117" s="26"/>
      <c r="F117" s="27"/>
      <c r="G117" s="1"/>
      <c r="H117" s="1"/>
      <c r="I117" s="1"/>
      <c r="J117" s="1"/>
      <c r="K117" s="1"/>
    </row>
    <row r="118" spans="1:11" ht="51">
      <c r="A118" s="22" t="s">
        <v>68</v>
      </c>
      <c r="B118" s="22" t="s">
        <v>67</v>
      </c>
      <c r="C118" s="22"/>
      <c r="D118" s="22"/>
      <c r="E118" s="26"/>
      <c r="F118" s="27"/>
      <c r="G118" s="1"/>
      <c r="H118" s="1"/>
      <c r="I118" s="1"/>
      <c r="J118" s="1"/>
      <c r="K118" s="1"/>
    </row>
    <row r="119" spans="1:11" ht="51">
      <c r="A119" s="22" t="s">
        <v>69</v>
      </c>
      <c r="B119" s="22" t="s">
        <v>67</v>
      </c>
      <c r="C119" s="22">
        <v>3392.2</v>
      </c>
      <c r="D119" s="22">
        <v>3392.2</v>
      </c>
      <c r="E119" s="26"/>
      <c r="F119" s="27"/>
      <c r="G119" s="1"/>
      <c r="H119" s="1"/>
      <c r="I119" s="1"/>
      <c r="J119" s="1"/>
      <c r="K119" s="1"/>
    </row>
    <row r="120" spans="1:11" ht="12.75">
      <c r="A120" s="28" t="s">
        <v>70</v>
      </c>
      <c r="B120" s="22" t="s">
        <v>54</v>
      </c>
      <c r="C120" s="22"/>
      <c r="D120" s="22"/>
      <c r="E120" s="26"/>
      <c r="F120" s="27"/>
      <c r="G120" s="1"/>
      <c r="H120" s="1"/>
      <c r="I120" s="1"/>
      <c r="J120" s="1"/>
      <c r="K120" s="1"/>
    </row>
    <row r="121" spans="1:11" ht="12.75">
      <c r="A121" s="28" t="s">
        <v>71</v>
      </c>
      <c r="B121" s="22"/>
      <c r="C121" s="22"/>
      <c r="D121" s="29"/>
      <c r="E121" s="26"/>
      <c r="F121" s="27"/>
      <c r="G121" s="1"/>
      <c r="H121" s="1"/>
      <c r="I121" s="1"/>
      <c r="J121" s="1"/>
      <c r="K121" s="1"/>
    </row>
    <row r="122" spans="1:11" ht="12.75">
      <c r="A122" s="28" t="s">
        <v>72</v>
      </c>
      <c r="B122" s="22" t="s">
        <v>54</v>
      </c>
      <c r="C122" s="26"/>
      <c r="D122" s="26"/>
      <c r="E122" s="26"/>
      <c r="F122" s="90"/>
      <c r="G122" s="1"/>
      <c r="H122" s="1"/>
      <c r="I122" s="1"/>
      <c r="J122" s="1"/>
      <c r="K122" s="1"/>
    </row>
    <row r="123" spans="1:11" ht="12.75">
      <c r="A123" s="28" t="s">
        <v>73</v>
      </c>
      <c r="B123" s="22"/>
      <c r="C123" s="26"/>
      <c r="D123" s="26"/>
      <c r="E123" s="26"/>
      <c r="F123" s="90"/>
      <c r="G123" s="1"/>
      <c r="H123" s="1"/>
      <c r="I123" s="1"/>
      <c r="J123" s="1"/>
      <c r="K123" s="1"/>
    </row>
    <row r="124" spans="1:11" ht="12.75">
      <c r="A124" s="28" t="s">
        <v>74</v>
      </c>
      <c r="B124" s="22" t="s">
        <v>54</v>
      </c>
      <c r="C124" s="26">
        <v>1006.4</v>
      </c>
      <c r="D124" s="26"/>
      <c r="E124" s="26"/>
      <c r="F124" s="90"/>
      <c r="G124" s="1"/>
      <c r="H124" s="1"/>
      <c r="I124" s="1"/>
      <c r="J124" s="1"/>
      <c r="K124" s="1"/>
    </row>
    <row r="125" spans="1:11" ht="12.75">
      <c r="A125" s="28" t="s">
        <v>75</v>
      </c>
      <c r="B125" s="30"/>
      <c r="C125" s="26"/>
      <c r="D125" s="26"/>
      <c r="E125" s="26"/>
      <c r="F125" s="90"/>
      <c r="G125" s="1"/>
      <c r="H125" s="1"/>
      <c r="I125" s="1"/>
      <c r="J125" s="1"/>
      <c r="K125" s="1"/>
    </row>
    <row r="126" spans="1:11" ht="12.75">
      <c r="A126" s="28" t="s">
        <v>76</v>
      </c>
      <c r="B126" s="22" t="s">
        <v>54</v>
      </c>
      <c r="C126" s="22">
        <v>355</v>
      </c>
      <c r="D126" s="31"/>
      <c r="E126" s="26"/>
      <c r="F126" s="27"/>
      <c r="G126" s="1"/>
      <c r="H126" s="1"/>
      <c r="I126" s="1"/>
      <c r="J126" s="1"/>
      <c r="K126" s="1"/>
    </row>
    <row r="127" spans="1:11" ht="12.75">
      <c r="A127" s="28" t="s">
        <v>71</v>
      </c>
      <c r="B127" s="22"/>
      <c r="C127" s="22"/>
      <c r="D127" s="22"/>
      <c r="E127" s="26"/>
      <c r="F127" s="27"/>
      <c r="G127" s="1"/>
      <c r="H127" s="1"/>
      <c r="I127" s="1"/>
      <c r="J127" s="1"/>
      <c r="K127" s="1"/>
    </row>
    <row r="128" spans="1:11" ht="38.25">
      <c r="A128" s="32" t="s">
        <v>77</v>
      </c>
      <c r="B128" s="22" t="s">
        <v>54</v>
      </c>
      <c r="C128" s="22"/>
      <c r="D128" s="22"/>
      <c r="E128" s="26"/>
      <c r="F128" s="27"/>
      <c r="G128" s="1"/>
      <c r="H128" s="1"/>
      <c r="I128" s="1"/>
      <c r="J128" s="1"/>
      <c r="K128" s="1"/>
    </row>
    <row r="129" spans="1:11" ht="12.75">
      <c r="A129" s="22"/>
      <c r="B129" s="22"/>
      <c r="C129" s="22"/>
      <c r="D129" s="22"/>
      <c r="E129" s="26"/>
      <c r="F129" s="27"/>
      <c r="G129" s="1"/>
      <c r="H129" s="1"/>
      <c r="I129" s="1"/>
      <c r="J129" s="1"/>
      <c r="K129" s="1"/>
    </row>
    <row r="130" spans="1:11" ht="12.75">
      <c r="A130" s="16"/>
      <c r="B130" s="16"/>
      <c r="C130" s="16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33" t="s">
        <v>387</v>
      </c>
      <c r="B131" s="33"/>
      <c r="C131" s="33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34" t="s">
        <v>388</v>
      </c>
      <c r="B132" s="34"/>
      <c r="C132" s="34"/>
      <c r="D132" s="1" t="s">
        <v>79</v>
      </c>
      <c r="E132" s="1"/>
      <c r="F132" s="1"/>
      <c r="G132" s="1"/>
      <c r="H132" s="1"/>
      <c r="I132" s="1"/>
      <c r="J132" s="1"/>
      <c r="K132" s="1"/>
    </row>
    <row r="133" spans="1:11" ht="12.75">
      <c r="A133" s="116" t="s">
        <v>389</v>
      </c>
      <c r="B133" s="116"/>
      <c r="C133" s="35"/>
      <c r="D133" s="36" t="s">
        <v>15</v>
      </c>
      <c r="E133" s="1"/>
      <c r="F133" s="1"/>
      <c r="G133" s="1"/>
      <c r="H133" s="1"/>
      <c r="I133" s="1"/>
      <c r="J133" s="1"/>
      <c r="K133" s="1"/>
    </row>
    <row r="134" spans="1:11" ht="12.75">
      <c r="A134" s="116" t="s">
        <v>199</v>
      </c>
      <c r="B134" s="116"/>
      <c r="C134" s="35"/>
      <c r="D134" s="91" t="s">
        <v>324</v>
      </c>
      <c r="E134" s="91"/>
      <c r="F134" s="91"/>
      <c r="G134" s="91"/>
      <c r="H134" s="1"/>
      <c r="I134" s="1"/>
      <c r="J134" s="1"/>
      <c r="K134" s="1"/>
    </row>
    <row r="135" spans="1:11" ht="12.75">
      <c r="A135" s="34"/>
      <c r="B135" s="34"/>
      <c r="C135" s="34"/>
      <c r="D135" s="91"/>
      <c r="E135" s="91"/>
      <c r="F135" s="91"/>
      <c r="G135" s="91"/>
      <c r="H135" s="1"/>
      <c r="I135" s="1"/>
      <c r="J135" s="1"/>
      <c r="K135" s="1"/>
    </row>
    <row r="136" spans="1:11" ht="12.75">
      <c r="A136" s="117" t="s">
        <v>234</v>
      </c>
      <c r="B136" s="117"/>
      <c r="C136" s="37"/>
      <c r="D136" s="91"/>
      <c r="E136" s="91"/>
      <c r="F136" s="91"/>
      <c r="G136" s="91"/>
      <c r="H136" s="1"/>
      <c r="I136" s="1"/>
      <c r="J136" s="1"/>
      <c r="K136" s="1"/>
    </row>
    <row r="137" spans="1:11" ht="12.75">
      <c r="A137" s="117"/>
      <c r="B137" s="117"/>
      <c r="C137" s="37"/>
      <c r="D137" s="91" t="s">
        <v>238</v>
      </c>
      <c r="E137" s="91"/>
      <c r="F137" s="91"/>
      <c r="G137" s="91"/>
      <c r="H137" s="1"/>
      <c r="I137" s="1"/>
      <c r="J137" s="1"/>
      <c r="K137" s="1"/>
    </row>
    <row r="138" spans="1:11" ht="12.75">
      <c r="A138" s="35"/>
      <c r="B138" s="35"/>
      <c r="C138" s="35"/>
      <c r="D138" s="91" t="s">
        <v>235</v>
      </c>
      <c r="E138" s="91"/>
      <c r="F138" s="91"/>
      <c r="G138" s="91"/>
      <c r="H138" s="1"/>
      <c r="I138" s="1"/>
      <c r="J138" s="1"/>
      <c r="K138" s="1"/>
    </row>
    <row r="139" spans="1:11" ht="12.75">
      <c r="A139" s="35"/>
      <c r="B139" s="35"/>
      <c r="C139" s="35"/>
      <c r="D139" s="91" t="s">
        <v>413</v>
      </c>
      <c r="E139" s="91"/>
      <c r="F139" s="91"/>
      <c r="G139" s="91"/>
      <c r="H139" s="1"/>
      <c r="I139" s="1"/>
      <c r="J139" s="1"/>
      <c r="K139" s="1"/>
    </row>
    <row r="140" spans="1:11" ht="12.75">
      <c r="A140" s="35"/>
      <c r="B140" s="35"/>
      <c r="C140" s="35"/>
      <c r="D140" s="91" t="s">
        <v>236</v>
      </c>
      <c r="E140" s="91"/>
      <c r="F140" s="91"/>
      <c r="G140" s="91"/>
      <c r="H140" s="1"/>
      <c r="I140" s="1"/>
      <c r="J140" s="1"/>
      <c r="K140" s="1"/>
    </row>
    <row r="141" spans="1:11" ht="12.75">
      <c r="A141" s="35"/>
      <c r="B141" s="35"/>
      <c r="C141" s="35"/>
      <c r="D141" s="91" t="s">
        <v>237</v>
      </c>
      <c r="E141" s="91"/>
      <c r="F141" s="91"/>
      <c r="G141" s="91"/>
      <c r="H141" s="1"/>
      <c r="I141" s="1"/>
      <c r="J141" s="1"/>
      <c r="K141" s="1"/>
    </row>
    <row r="142" spans="1:11" ht="12.75">
      <c r="A142" s="35"/>
      <c r="B142" s="35"/>
      <c r="C142" s="35"/>
      <c r="D142" s="91" t="s">
        <v>176</v>
      </c>
      <c r="E142" s="91"/>
      <c r="F142" s="91"/>
      <c r="G142" s="91"/>
      <c r="H142" s="1"/>
      <c r="I142" s="1"/>
      <c r="J142" s="1"/>
      <c r="K142" s="1"/>
    </row>
    <row r="143" spans="1:11" ht="12.75">
      <c r="A143" s="35"/>
      <c r="B143" s="35"/>
      <c r="C143" s="35"/>
      <c r="D143" s="91" t="s">
        <v>177</v>
      </c>
      <c r="E143" s="91"/>
      <c r="F143" s="91"/>
      <c r="G143" s="91"/>
      <c r="H143" s="1"/>
      <c r="I143" s="1"/>
      <c r="J143" s="1"/>
      <c r="K143" s="1"/>
    </row>
    <row r="144" spans="1:11" ht="12.75">
      <c r="A144" s="35"/>
      <c r="B144" s="35"/>
      <c r="C144" s="35"/>
      <c r="D144" s="91" t="s">
        <v>178</v>
      </c>
      <c r="E144" s="91"/>
      <c r="F144" s="91"/>
      <c r="G144" s="91"/>
      <c r="H144" s="1"/>
      <c r="I144" s="1"/>
      <c r="J144" s="1"/>
      <c r="K144" s="1"/>
    </row>
    <row r="145" spans="1:11" ht="12.75">
      <c r="A145" s="35"/>
      <c r="B145" s="35"/>
      <c r="C145" s="35"/>
      <c r="D145" s="91" t="s">
        <v>179</v>
      </c>
      <c r="E145" s="91"/>
      <c r="F145" s="91"/>
      <c r="G145" s="91"/>
      <c r="H145" s="1"/>
      <c r="I145" s="1"/>
      <c r="J145" s="1"/>
      <c r="K145" s="1"/>
    </row>
    <row r="146" spans="1:11" ht="12.75">
      <c r="A146" s="35"/>
      <c r="B146" s="35"/>
      <c r="C146" s="35"/>
      <c r="D146" s="91" t="s">
        <v>180</v>
      </c>
      <c r="E146" s="91"/>
      <c r="F146" s="91"/>
      <c r="G146" s="91"/>
      <c r="H146" s="1"/>
      <c r="I146" s="1"/>
      <c r="J146" s="1"/>
      <c r="K146" s="1"/>
    </row>
    <row r="147" spans="1:11" ht="12.75">
      <c r="A147" s="35"/>
      <c r="B147" s="35"/>
      <c r="C147" s="35"/>
      <c r="D147" s="91" t="s">
        <v>181</v>
      </c>
      <c r="E147" s="91"/>
      <c r="F147" s="91"/>
      <c r="G147" s="91"/>
      <c r="H147" s="1"/>
      <c r="I147" s="1"/>
      <c r="J147" s="1"/>
      <c r="K147" s="1"/>
    </row>
    <row r="148" spans="1:11" ht="12.75">
      <c r="A148" s="35"/>
      <c r="B148" s="35"/>
      <c r="C148" s="35"/>
      <c r="D148" s="91" t="s">
        <v>414</v>
      </c>
      <c r="E148" s="91"/>
      <c r="F148" s="91"/>
      <c r="G148" s="91"/>
      <c r="H148" s="1"/>
      <c r="I148" s="1"/>
      <c r="J148" s="1"/>
      <c r="K148" s="1"/>
    </row>
    <row r="149" spans="1:11" ht="12.75">
      <c r="A149" s="35"/>
      <c r="B149" s="35"/>
      <c r="C149" s="35"/>
      <c r="D149" s="91" t="s">
        <v>182</v>
      </c>
      <c r="E149" s="91"/>
      <c r="F149" s="91"/>
      <c r="G149" s="91"/>
      <c r="H149" s="1"/>
      <c r="I149" s="1"/>
      <c r="J149" s="1"/>
      <c r="K149" s="1"/>
    </row>
    <row r="150" spans="1:11" ht="12.75">
      <c r="A150" s="35"/>
      <c r="B150" s="35"/>
      <c r="C150" s="35"/>
      <c r="D150" s="91" t="s">
        <v>183</v>
      </c>
      <c r="E150" s="91"/>
      <c r="F150" s="91"/>
      <c r="G150" s="91"/>
      <c r="H150" s="1"/>
      <c r="I150" s="1"/>
      <c r="J150" s="1"/>
      <c r="K150" s="1"/>
    </row>
    <row r="151" spans="1:11" ht="12.75">
      <c r="A151" s="35"/>
      <c r="B151" s="35"/>
      <c r="C151" s="35"/>
      <c r="D151" s="91" t="s">
        <v>184</v>
      </c>
      <c r="E151" s="91"/>
      <c r="F151" s="91"/>
      <c r="G151" s="91"/>
      <c r="H151" s="1"/>
      <c r="I151" s="1"/>
      <c r="J151" s="1"/>
      <c r="K151" s="1"/>
    </row>
    <row r="152" spans="1:11" ht="12.75">
      <c r="A152" s="35"/>
      <c r="B152" s="35"/>
      <c r="C152" s="35"/>
      <c r="D152" s="91" t="s">
        <v>185</v>
      </c>
      <c r="E152" s="91"/>
      <c r="F152" s="91"/>
      <c r="G152" s="91"/>
      <c r="H152" s="1"/>
      <c r="I152" s="1"/>
      <c r="J152" s="1"/>
      <c r="K152" s="1"/>
    </row>
    <row r="153" spans="1:11" ht="12.75">
      <c r="A153" s="35"/>
      <c r="B153" s="35"/>
      <c r="C153" s="35"/>
      <c r="D153" s="91" t="s">
        <v>186</v>
      </c>
      <c r="E153" s="91"/>
      <c r="F153" s="91"/>
      <c r="G153" s="91"/>
      <c r="H153" s="1"/>
      <c r="I153" s="1"/>
      <c r="J153" s="1"/>
      <c r="K153" s="1"/>
    </row>
    <row r="154" spans="1:11" ht="12.75">
      <c r="A154" s="35"/>
      <c r="B154" s="35"/>
      <c r="C154" s="35"/>
      <c r="D154" s="91" t="s">
        <v>187</v>
      </c>
      <c r="E154" s="91"/>
      <c r="F154" s="91"/>
      <c r="G154" s="91"/>
      <c r="H154" s="1"/>
      <c r="I154" s="1"/>
      <c r="J154" s="1"/>
      <c r="K154" s="1"/>
    </row>
    <row r="155" spans="1:11" ht="12.75">
      <c r="A155" s="35"/>
      <c r="B155" s="35"/>
      <c r="C155" s="35"/>
      <c r="D155" s="91" t="s">
        <v>188</v>
      </c>
      <c r="E155" s="91"/>
      <c r="F155" s="91"/>
      <c r="G155" s="91"/>
      <c r="H155" s="1"/>
      <c r="I155" s="1"/>
      <c r="J155" s="1"/>
      <c r="K155" s="1"/>
    </row>
    <row r="156" spans="1:11" ht="12.75">
      <c r="A156" s="35"/>
      <c r="B156" s="35"/>
      <c r="C156" s="35"/>
      <c r="D156" s="90" t="s">
        <v>189</v>
      </c>
      <c r="E156" s="90"/>
      <c r="F156" s="90"/>
      <c r="G156" s="90"/>
      <c r="H156" s="1"/>
      <c r="I156" s="1"/>
      <c r="J156" s="1"/>
      <c r="K156" s="1"/>
    </row>
    <row r="157" spans="1:11" ht="12.75">
      <c r="A157" s="35"/>
      <c r="B157" s="35"/>
      <c r="C157" s="35"/>
      <c r="D157" s="90" t="s">
        <v>190</v>
      </c>
      <c r="E157" s="90"/>
      <c r="F157" s="90"/>
      <c r="G157" s="90"/>
      <c r="H157" s="1"/>
      <c r="I157" s="1"/>
      <c r="J157" s="1"/>
      <c r="K157" s="1"/>
    </row>
    <row r="158" spans="1:11" ht="12.75">
      <c r="A158" s="35"/>
      <c r="B158" s="35"/>
      <c r="C158" s="35"/>
      <c r="D158" s="91" t="s">
        <v>192</v>
      </c>
      <c r="E158" s="91"/>
      <c r="F158" s="91"/>
      <c r="G158" s="91"/>
      <c r="H158" s="1"/>
      <c r="I158" s="1"/>
      <c r="J158" s="1"/>
      <c r="K158" s="1"/>
    </row>
    <row r="159" spans="1:11" ht="12.75">
      <c r="A159" s="35"/>
      <c r="B159" s="35"/>
      <c r="C159" s="35"/>
      <c r="D159" s="90" t="s">
        <v>191</v>
      </c>
      <c r="E159" s="90"/>
      <c r="F159" s="90"/>
      <c r="G159" s="90"/>
      <c r="H159" s="1"/>
      <c r="I159" s="1"/>
      <c r="J159" s="1"/>
      <c r="K159" s="1"/>
    </row>
    <row r="160" spans="1:11" ht="12.75">
      <c r="A160" s="35"/>
      <c r="B160" s="35"/>
      <c r="C160" s="35"/>
      <c r="D160" s="91" t="s">
        <v>411</v>
      </c>
      <c r="E160" s="91"/>
      <c r="F160" s="91"/>
      <c r="G160" s="91"/>
      <c r="H160" s="1"/>
      <c r="I160" s="1"/>
      <c r="J160" s="1"/>
      <c r="K160" s="1"/>
    </row>
    <row r="161" spans="1:11" ht="12.75">
      <c r="A161" s="35"/>
      <c r="B161" s="35"/>
      <c r="C161" s="35"/>
      <c r="D161" s="91" t="s">
        <v>194</v>
      </c>
      <c r="E161" s="91"/>
      <c r="F161" s="91"/>
      <c r="G161" s="91"/>
      <c r="H161" s="1"/>
      <c r="I161" s="1"/>
      <c r="J161" s="1"/>
      <c r="K161" s="1"/>
    </row>
    <row r="162" spans="1:11" ht="12.75">
      <c r="A162" s="35"/>
      <c r="B162" s="35"/>
      <c r="C162" s="35"/>
      <c r="D162" s="91" t="s">
        <v>193</v>
      </c>
      <c r="E162" s="91"/>
      <c r="F162" s="91"/>
      <c r="G162" s="91"/>
      <c r="H162" s="1"/>
      <c r="I162" s="1"/>
      <c r="J162" s="1"/>
      <c r="K162" s="1"/>
    </row>
    <row r="163" spans="1:11" ht="12.75">
      <c r="A163" s="35"/>
      <c r="B163" s="35"/>
      <c r="C163" s="35"/>
      <c r="D163" s="90" t="s">
        <v>195</v>
      </c>
      <c r="E163" s="90"/>
      <c r="F163" s="90"/>
      <c r="G163" s="90"/>
      <c r="H163" s="1"/>
      <c r="I163" s="1"/>
      <c r="J163" s="1"/>
      <c r="K163" s="1"/>
    </row>
    <row r="164" spans="1:11" ht="12.75">
      <c r="A164" s="35"/>
      <c r="B164" s="35"/>
      <c r="C164" s="35"/>
      <c r="D164" s="91" t="s">
        <v>196</v>
      </c>
      <c r="E164" s="91"/>
      <c r="F164" s="91"/>
      <c r="G164" s="91"/>
      <c r="H164" s="1"/>
      <c r="I164" s="1"/>
      <c r="J164" s="1"/>
      <c r="K164" s="1"/>
    </row>
    <row r="165" spans="1:11" ht="12.75">
      <c r="A165" s="35"/>
      <c r="B165" s="35"/>
      <c r="C165" s="35"/>
      <c r="D165" s="90" t="s">
        <v>197</v>
      </c>
      <c r="E165" s="90"/>
      <c r="F165" s="90"/>
      <c r="G165" s="90"/>
      <c r="H165" s="1"/>
      <c r="I165" s="1"/>
      <c r="J165" s="1"/>
      <c r="K165" s="1"/>
    </row>
    <row r="166" spans="1:11" ht="12.75">
      <c r="A166" s="35"/>
      <c r="B166" s="35"/>
      <c r="C166" s="35"/>
      <c r="D166" s="91" t="s">
        <v>198</v>
      </c>
      <c r="E166" s="91"/>
      <c r="F166" s="91"/>
      <c r="G166" s="91"/>
      <c r="H166" s="1"/>
      <c r="I166" s="1"/>
      <c r="J166" s="1"/>
      <c r="K166" s="1"/>
    </row>
    <row r="167" spans="1:11" ht="12.75">
      <c r="A167" s="35"/>
      <c r="B167" s="35"/>
      <c r="C167" s="35"/>
      <c r="D167" s="91" t="s">
        <v>327</v>
      </c>
      <c r="E167" s="91"/>
      <c r="F167" s="91"/>
      <c r="G167" s="91"/>
      <c r="H167" s="1"/>
      <c r="I167" s="1"/>
      <c r="J167" s="1"/>
      <c r="K167" s="1"/>
    </row>
    <row r="168" spans="1:11" ht="12.75">
      <c r="A168" s="35"/>
      <c r="B168" s="35"/>
      <c r="C168" s="35"/>
      <c r="D168" s="91" t="s">
        <v>328</v>
      </c>
      <c r="E168" s="91"/>
      <c r="F168" s="91"/>
      <c r="G168" s="91"/>
      <c r="H168" s="1"/>
      <c r="I168" s="1"/>
      <c r="J168" s="1"/>
      <c r="K168" s="1"/>
    </row>
    <row r="169" spans="1:11" ht="12.75">
      <c r="A169" s="35"/>
      <c r="B169" s="35"/>
      <c r="C169" s="35"/>
      <c r="D169" s="91" t="s">
        <v>329</v>
      </c>
      <c r="E169" s="91"/>
      <c r="F169" s="91"/>
      <c r="G169" s="91"/>
      <c r="H169" s="1"/>
      <c r="I169" s="1"/>
      <c r="J169" s="1"/>
      <c r="K169" s="1"/>
    </row>
    <row r="170" spans="1:11" ht="12.75">
      <c r="A170" s="35"/>
      <c r="B170" s="35"/>
      <c r="C170" s="35"/>
      <c r="D170" s="91" t="s">
        <v>330</v>
      </c>
      <c r="E170" s="91"/>
      <c r="F170" s="91"/>
      <c r="G170" s="91"/>
      <c r="H170" s="1"/>
      <c r="I170" s="1"/>
      <c r="J170" s="1"/>
      <c r="K170" s="1"/>
    </row>
    <row r="171" spans="1:11" ht="12.75">
      <c r="A171" s="35"/>
      <c r="B171" s="35"/>
      <c r="C171" s="35"/>
      <c r="D171" s="91" t="s">
        <v>331</v>
      </c>
      <c r="E171" s="91"/>
      <c r="F171" s="91"/>
      <c r="G171" s="91"/>
      <c r="H171" s="1"/>
      <c r="I171" s="1"/>
      <c r="J171" s="1"/>
      <c r="K171" s="1"/>
    </row>
    <row r="172" spans="1:11" ht="12.75">
      <c r="A172" s="35"/>
      <c r="B172" s="35"/>
      <c r="C172" s="35"/>
      <c r="D172" s="90" t="s">
        <v>332</v>
      </c>
      <c r="E172" s="90"/>
      <c r="F172" s="90"/>
      <c r="G172" s="90"/>
      <c r="H172" s="1"/>
      <c r="I172" s="1"/>
      <c r="J172" s="1"/>
      <c r="K172" s="1"/>
    </row>
    <row r="173" spans="1:11" ht="12.75">
      <c r="A173" s="35"/>
      <c r="B173" s="35"/>
      <c r="C173" s="35"/>
      <c r="D173" s="90" t="s">
        <v>333</v>
      </c>
      <c r="E173" s="90"/>
      <c r="F173" s="90"/>
      <c r="G173" s="90"/>
      <c r="H173" s="1"/>
      <c r="I173" s="1"/>
      <c r="J173" s="1"/>
      <c r="K173" s="1"/>
    </row>
    <row r="174" spans="1:11" ht="12.75">
      <c r="A174" s="35"/>
      <c r="B174" s="35"/>
      <c r="C174" s="35"/>
      <c r="D174" s="91" t="s">
        <v>334</v>
      </c>
      <c r="E174" s="91"/>
      <c r="F174" s="91"/>
      <c r="G174" s="91"/>
      <c r="H174" s="1"/>
      <c r="I174" s="1"/>
      <c r="J174" s="1"/>
      <c r="K174" s="1"/>
    </row>
    <row r="175" spans="1:11" ht="12.75">
      <c r="A175" s="35"/>
      <c r="B175" s="35"/>
      <c r="C175" s="35"/>
      <c r="D175" s="91" t="s">
        <v>398</v>
      </c>
      <c r="E175" s="91"/>
      <c r="F175" s="91"/>
      <c r="G175" s="91"/>
      <c r="H175" s="1"/>
      <c r="I175" s="1"/>
      <c r="J175" s="1"/>
      <c r="K175" s="1"/>
    </row>
    <row r="176" spans="1:11" ht="12.75">
      <c r="A176" s="35"/>
      <c r="B176" s="35"/>
      <c r="C176" s="35"/>
      <c r="D176" s="91" t="s">
        <v>409</v>
      </c>
      <c r="E176" s="91"/>
      <c r="F176" s="91"/>
      <c r="G176" s="91"/>
      <c r="H176" s="1"/>
      <c r="I176" s="1"/>
      <c r="J176" s="1"/>
      <c r="K176" s="1"/>
    </row>
    <row r="177" spans="1:11" ht="12.75">
      <c r="A177" s="35"/>
      <c r="B177" s="35"/>
      <c r="C177" s="35"/>
      <c r="D177" s="91" t="s">
        <v>410</v>
      </c>
      <c r="E177" s="91"/>
      <c r="F177" s="91"/>
      <c r="G177" s="91"/>
      <c r="H177" s="91"/>
      <c r="I177" s="1"/>
      <c r="J177" s="1"/>
      <c r="K177" s="1"/>
    </row>
    <row r="178" spans="1:11" ht="12.75">
      <c r="A178" s="35"/>
      <c r="B178" s="35"/>
      <c r="C178" s="35"/>
      <c r="D178" s="91" t="s">
        <v>412</v>
      </c>
      <c r="E178" s="91"/>
      <c r="F178" s="91"/>
      <c r="G178" s="91"/>
      <c r="H178" s="1"/>
      <c r="I178" s="1"/>
      <c r="J178" s="1"/>
      <c r="K178" s="1"/>
    </row>
    <row r="179" spans="1:11" ht="12.75">
      <c r="A179" s="35"/>
      <c r="B179" s="35"/>
      <c r="C179" s="35"/>
      <c r="D179" s="91" t="s">
        <v>335</v>
      </c>
      <c r="E179" s="91"/>
      <c r="F179" s="91"/>
      <c r="G179" s="91"/>
      <c r="H179" s="1"/>
      <c r="I179" s="1"/>
      <c r="J179" s="1"/>
      <c r="K179" s="1"/>
    </row>
    <row r="180" spans="1:11" ht="12.75">
      <c r="A180" s="35"/>
      <c r="B180" s="35"/>
      <c r="C180" s="35"/>
      <c r="D180" s="91" t="s">
        <v>336</v>
      </c>
      <c r="E180" s="91"/>
      <c r="F180" s="91"/>
      <c r="G180" s="91"/>
      <c r="H180" s="91"/>
      <c r="I180" s="1"/>
      <c r="J180" s="1"/>
      <c r="K180" s="1"/>
    </row>
    <row r="181" spans="1:11" ht="12.75">
      <c r="A181" s="35"/>
      <c r="B181" s="35"/>
      <c r="C181" s="35"/>
      <c r="D181" s="91" t="s">
        <v>337</v>
      </c>
      <c r="E181" s="91"/>
      <c r="F181" s="91"/>
      <c r="G181" s="91"/>
      <c r="H181" s="91"/>
      <c r="I181" s="1"/>
      <c r="J181" s="1"/>
      <c r="K181" s="1"/>
    </row>
    <row r="182" spans="1:11" ht="12.75">
      <c r="A182" s="35"/>
      <c r="B182" s="35"/>
      <c r="C182" s="35"/>
      <c r="D182" s="91" t="s">
        <v>338</v>
      </c>
      <c r="E182" s="91"/>
      <c r="F182" s="91"/>
      <c r="G182" s="91"/>
      <c r="H182" s="91"/>
      <c r="I182" s="1"/>
      <c r="J182" s="1"/>
      <c r="K182" s="1"/>
    </row>
    <row r="183" spans="1:11" ht="12.75">
      <c r="A183" s="35"/>
      <c r="B183" s="35"/>
      <c r="C183" s="35"/>
      <c r="D183" s="91" t="s">
        <v>339</v>
      </c>
      <c r="E183" s="91"/>
      <c r="F183" s="91"/>
      <c r="G183" s="91"/>
      <c r="H183" s="1"/>
      <c r="I183" s="1"/>
      <c r="J183" s="1"/>
      <c r="K183" s="1"/>
    </row>
    <row r="184" spans="1:11" ht="12.75">
      <c r="A184" s="35"/>
      <c r="B184" s="35"/>
      <c r="C184" s="35"/>
      <c r="D184" s="38" t="s">
        <v>340</v>
      </c>
      <c r="E184" s="38"/>
      <c r="F184" s="38"/>
      <c r="G184" s="39"/>
      <c r="H184" s="1"/>
      <c r="I184" s="1"/>
      <c r="J184" s="1"/>
      <c r="K184" s="1"/>
    </row>
    <row r="185" spans="1:11" ht="12.75">
      <c r="A185" s="35"/>
      <c r="B185" s="35"/>
      <c r="C185" s="35"/>
      <c r="D185" s="90" t="s">
        <v>341</v>
      </c>
      <c r="E185" s="90"/>
      <c r="F185" s="90"/>
      <c r="G185" s="90"/>
      <c r="H185" s="90"/>
      <c r="I185" s="1"/>
      <c r="J185" s="1"/>
      <c r="K185" s="1"/>
    </row>
    <row r="186" spans="1:11" ht="12.75">
      <c r="A186" s="35"/>
      <c r="B186" s="35"/>
      <c r="C186" s="35"/>
      <c r="D186" s="91" t="s">
        <v>342</v>
      </c>
      <c r="E186" s="91"/>
      <c r="F186" s="91"/>
      <c r="G186" s="91"/>
      <c r="H186" s="1"/>
      <c r="I186" s="1"/>
      <c r="J186" s="1"/>
      <c r="K186" s="1"/>
    </row>
    <row r="187" spans="1:11" ht="12.75">
      <c r="A187" s="35"/>
      <c r="B187" s="35"/>
      <c r="C187" s="35"/>
      <c r="D187" s="91" t="s">
        <v>415</v>
      </c>
      <c r="E187" s="91"/>
      <c r="F187" s="91"/>
      <c r="G187" s="91"/>
      <c r="H187" s="91"/>
      <c r="I187" s="1"/>
      <c r="J187" s="1"/>
      <c r="K187" s="1"/>
    </row>
    <row r="188" spans="1:11" ht="12.75">
      <c r="A188" s="35"/>
      <c r="B188" s="35"/>
      <c r="C188" s="35"/>
      <c r="D188" s="91" t="s">
        <v>416</v>
      </c>
      <c r="E188" s="91"/>
      <c r="F188" s="91"/>
      <c r="G188" s="91"/>
      <c r="H188" s="1"/>
      <c r="I188" s="1"/>
      <c r="J188" s="1"/>
      <c r="K188" s="1"/>
    </row>
    <row r="189" spans="1:11" ht="12.75">
      <c r="A189" s="35"/>
      <c r="B189" s="35"/>
      <c r="C189" s="35"/>
      <c r="D189" s="91" t="s">
        <v>417</v>
      </c>
      <c r="E189" s="91"/>
      <c r="F189" s="91"/>
      <c r="G189" s="91"/>
      <c r="H189" s="91"/>
      <c r="I189" s="1"/>
      <c r="J189" s="1"/>
      <c r="K189" s="1"/>
    </row>
    <row r="190" spans="1:11" ht="12.75">
      <c r="A190" s="35"/>
      <c r="B190" s="35"/>
      <c r="C190" s="35"/>
      <c r="D190" s="91" t="s">
        <v>418</v>
      </c>
      <c r="E190" s="91"/>
      <c r="F190" s="91"/>
      <c r="G190" s="91"/>
      <c r="H190" s="1"/>
      <c r="I190" s="1"/>
      <c r="J190" s="1"/>
      <c r="K190" s="1"/>
    </row>
    <row r="191" spans="1:11" ht="12.75">
      <c r="A191" s="35"/>
      <c r="B191" s="35"/>
      <c r="C191" s="35"/>
      <c r="D191" s="91" t="s">
        <v>419</v>
      </c>
      <c r="E191" s="91"/>
      <c r="F191" s="91"/>
      <c r="G191" s="91"/>
      <c r="H191" s="1"/>
      <c r="I191" s="1"/>
      <c r="J191" s="1"/>
      <c r="K191" s="1"/>
    </row>
    <row r="192" spans="1:11" ht="12.75">
      <c r="A192" s="35"/>
      <c r="B192" s="35"/>
      <c r="C192" s="35"/>
      <c r="D192" s="91" t="s">
        <v>420</v>
      </c>
      <c r="E192" s="91"/>
      <c r="F192" s="91"/>
      <c r="G192" s="91"/>
      <c r="H192" s="1"/>
      <c r="I192" s="1"/>
      <c r="J192" s="1"/>
      <c r="K192" s="1"/>
    </row>
    <row r="193" spans="1:11" ht="12.75">
      <c r="A193" s="35"/>
      <c r="B193" s="35"/>
      <c r="C193" s="35"/>
      <c r="D193" s="91"/>
      <c r="E193" s="91"/>
      <c r="F193" s="91"/>
      <c r="G193" s="91"/>
      <c r="H193" s="1"/>
      <c r="I193" s="1"/>
      <c r="J193" s="1"/>
      <c r="K193" s="1"/>
    </row>
    <row r="194" spans="1:11" ht="12.75">
      <c r="A194" s="92" t="s">
        <v>81</v>
      </c>
      <c r="B194" s="92"/>
      <c r="C194" s="92"/>
      <c r="D194" s="92"/>
      <c r="E194" s="92"/>
      <c r="F194" s="92"/>
      <c r="G194" s="1"/>
      <c r="H194" s="1"/>
      <c r="I194" s="1"/>
      <c r="J194" s="1"/>
      <c r="K194" s="1"/>
    </row>
    <row r="195" spans="1:11" ht="12.75">
      <c r="A195" s="108" t="s">
        <v>390</v>
      </c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</row>
    <row r="196" spans="1:11" ht="12.75">
      <c r="A196" s="118" t="s">
        <v>421</v>
      </c>
      <c r="B196" s="118"/>
      <c r="C196" s="118"/>
      <c r="D196" s="118"/>
      <c r="E196" s="118"/>
      <c r="F196" s="118"/>
      <c r="G196" s="118"/>
      <c r="H196" s="118"/>
      <c r="I196" s="118"/>
      <c r="J196" s="118"/>
      <c r="K196" s="1"/>
    </row>
    <row r="197" spans="1:11" ht="12.75">
      <c r="A197" s="119" t="s">
        <v>391</v>
      </c>
      <c r="B197" s="119"/>
      <c r="C197" s="119"/>
      <c r="D197" s="119"/>
      <c r="E197" s="119"/>
      <c r="F197" s="119"/>
      <c r="G197" s="119"/>
      <c r="H197" s="119"/>
      <c r="I197" s="119"/>
      <c r="J197" s="119"/>
      <c r="K197" s="1"/>
    </row>
    <row r="198" spans="1:11" ht="12.75">
      <c r="A198" s="91" t="s">
        <v>422</v>
      </c>
      <c r="B198" s="91"/>
      <c r="C198" s="91"/>
      <c r="D198" s="91"/>
      <c r="E198" s="91"/>
      <c r="F198" s="91"/>
      <c r="G198" s="91"/>
      <c r="H198" s="91"/>
      <c r="I198" s="40"/>
      <c r="J198" s="40"/>
      <c r="K198" s="1"/>
    </row>
    <row r="199" spans="1:11" ht="12.75">
      <c r="A199" s="16" t="s">
        <v>84</v>
      </c>
      <c r="B199" s="16"/>
      <c r="C199" s="16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20" t="s">
        <v>85</v>
      </c>
      <c r="B200" s="22"/>
      <c r="C200" s="22"/>
      <c r="D200" s="120" t="s">
        <v>305</v>
      </c>
      <c r="E200" s="120"/>
      <c r="F200" s="120" t="s">
        <v>87</v>
      </c>
      <c r="G200" s="120"/>
      <c r="H200" s="120"/>
      <c r="I200" s="120"/>
      <c r="J200" s="120"/>
      <c r="K200" s="120"/>
    </row>
    <row r="201" spans="1:11" ht="12.75">
      <c r="A201" s="120"/>
      <c r="B201" s="22"/>
      <c r="C201" s="22"/>
      <c r="D201" s="120" t="s">
        <v>88</v>
      </c>
      <c r="E201" s="120"/>
      <c r="F201" s="120" t="s">
        <v>404</v>
      </c>
      <c r="G201" s="120"/>
      <c r="H201" s="120"/>
      <c r="I201" s="120" t="s">
        <v>89</v>
      </c>
      <c r="J201" s="120" t="s">
        <v>86</v>
      </c>
      <c r="K201" s="120" t="s">
        <v>89</v>
      </c>
    </row>
    <row r="202" spans="1:11" ht="12.75">
      <c r="A202" s="120"/>
      <c r="B202" s="22"/>
      <c r="C202" s="22"/>
      <c r="D202" s="22" t="s">
        <v>306</v>
      </c>
      <c r="E202" s="22" t="s">
        <v>307</v>
      </c>
      <c r="F202" s="22" t="s">
        <v>405</v>
      </c>
      <c r="G202" s="120" t="s">
        <v>403</v>
      </c>
      <c r="H202" s="120"/>
      <c r="I202" s="120"/>
      <c r="J202" s="120"/>
      <c r="K202" s="120"/>
    </row>
    <row r="203" spans="1:11" ht="12.75">
      <c r="A203" s="22">
        <v>1</v>
      </c>
      <c r="B203" s="22"/>
      <c r="C203" s="22"/>
      <c r="D203" s="22">
        <v>2</v>
      </c>
      <c r="E203" s="22">
        <v>3</v>
      </c>
      <c r="F203" s="120">
        <v>4</v>
      </c>
      <c r="G203" s="120"/>
      <c r="H203" s="120"/>
      <c r="I203" s="22">
        <v>5</v>
      </c>
      <c r="J203" s="22">
        <v>6</v>
      </c>
      <c r="K203" s="22">
        <v>7</v>
      </c>
    </row>
    <row r="204" spans="1:11" ht="38.25">
      <c r="A204" s="41" t="s">
        <v>90</v>
      </c>
      <c r="B204" s="41"/>
      <c r="C204" s="41"/>
      <c r="D204" s="42" t="s">
        <v>304</v>
      </c>
      <c r="E204" s="42" t="s">
        <v>407</v>
      </c>
      <c r="F204" s="42" t="s">
        <v>402</v>
      </c>
      <c r="G204" s="121" t="s">
        <v>406</v>
      </c>
      <c r="H204" s="121"/>
      <c r="I204" s="43">
        <v>0.018</v>
      </c>
      <c r="J204" s="42"/>
      <c r="K204" s="42"/>
    </row>
    <row r="205" spans="1:11" ht="51">
      <c r="A205" s="41" t="s">
        <v>239</v>
      </c>
      <c r="B205" s="41"/>
      <c r="C205" s="41"/>
      <c r="D205" s="42" t="s">
        <v>304</v>
      </c>
      <c r="E205" s="42" t="s">
        <v>402</v>
      </c>
      <c r="F205" s="42" t="s">
        <v>402</v>
      </c>
      <c r="G205" s="122" t="s">
        <v>406</v>
      </c>
      <c r="H205" s="123"/>
      <c r="I205" s="43">
        <v>0.018</v>
      </c>
      <c r="J205" s="42"/>
      <c r="K205" s="42"/>
    </row>
    <row r="206" spans="1:11" ht="12.75">
      <c r="A206" s="41" t="s">
        <v>287</v>
      </c>
      <c r="B206" s="41"/>
      <c r="C206" s="41"/>
      <c r="D206" s="42" t="s">
        <v>288</v>
      </c>
      <c r="E206" s="42" t="s">
        <v>288</v>
      </c>
      <c r="F206" s="42" t="s">
        <v>288</v>
      </c>
      <c r="G206" s="122" t="s">
        <v>288</v>
      </c>
      <c r="H206" s="123"/>
      <c r="I206" s="42">
        <v>0</v>
      </c>
      <c r="J206" s="42"/>
      <c r="K206" s="42"/>
    </row>
    <row r="207" spans="1:11" ht="12.75">
      <c r="A207" s="121"/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</row>
    <row r="208" spans="1:11" ht="12.75">
      <c r="A208" s="121" t="s">
        <v>91</v>
      </c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</row>
    <row r="209" spans="1:11" ht="38.25">
      <c r="A209" s="30" t="s">
        <v>92</v>
      </c>
      <c r="B209" s="30"/>
      <c r="C209" s="30"/>
      <c r="D209" s="42">
        <v>9</v>
      </c>
      <c r="E209" s="42">
        <v>9</v>
      </c>
      <c r="F209" s="121">
        <v>9</v>
      </c>
      <c r="G209" s="121"/>
      <c r="H209" s="121"/>
      <c r="I209" s="42">
        <v>0</v>
      </c>
      <c r="J209" s="42"/>
      <c r="K209" s="42"/>
    </row>
    <row r="210" spans="1:11" ht="25.5">
      <c r="A210" s="30" t="s">
        <v>93</v>
      </c>
      <c r="B210" s="30"/>
      <c r="C210" s="30"/>
      <c r="D210" s="42">
        <v>50</v>
      </c>
      <c r="E210" s="42">
        <v>50</v>
      </c>
      <c r="F210" s="121">
        <v>50</v>
      </c>
      <c r="G210" s="121"/>
      <c r="H210" s="121"/>
      <c r="I210" s="42">
        <v>0</v>
      </c>
      <c r="J210" s="42"/>
      <c r="K210" s="42"/>
    </row>
    <row r="211" spans="1:11" ht="25.5">
      <c r="A211" s="30" t="s">
        <v>94</v>
      </c>
      <c r="B211" s="30"/>
      <c r="C211" s="30"/>
      <c r="D211" s="42">
        <v>8</v>
      </c>
      <c r="E211" s="42">
        <v>8</v>
      </c>
      <c r="F211" s="121">
        <v>4</v>
      </c>
      <c r="G211" s="121"/>
      <c r="H211" s="121"/>
      <c r="I211" s="42">
        <v>0</v>
      </c>
      <c r="J211" s="42"/>
      <c r="K211" s="42"/>
    </row>
    <row r="212" spans="1:11" ht="25.5">
      <c r="A212" s="30" t="s">
        <v>95</v>
      </c>
      <c r="B212" s="30"/>
      <c r="C212" s="30"/>
      <c r="D212" s="42">
        <v>27</v>
      </c>
      <c r="E212" s="42">
        <v>26</v>
      </c>
      <c r="F212" s="121">
        <v>28</v>
      </c>
      <c r="G212" s="121"/>
      <c r="H212" s="121"/>
      <c r="I212" s="43">
        <v>0.077</v>
      </c>
      <c r="J212" s="42"/>
      <c r="K212" s="42"/>
    </row>
    <row r="213" spans="1:11" ht="12.75">
      <c r="A213" s="121" t="s">
        <v>96</v>
      </c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</row>
    <row r="214" spans="1:11" ht="12.75">
      <c r="A214" s="41"/>
      <c r="B214" s="41"/>
      <c r="C214" s="41"/>
      <c r="D214" s="121" t="s">
        <v>54</v>
      </c>
      <c r="E214" s="121"/>
      <c r="F214" s="124"/>
      <c r="G214" s="124"/>
      <c r="H214" s="124"/>
      <c r="I214" s="41"/>
      <c r="J214" s="41"/>
      <c r="K214" s="41"/>
    </row>
    <row r="215" spans="1:11" ht="25.5">
      <c r="A215" s="22" t="s">
        <v>97</v>
      </c>
      <c r="B215" s="22"/>
      <c r="C215" s="22"/>
      <c r="D215" s="121"/>
      <c r="E215" s="121"/>
      <c r="F215" s="121"/>
      <c r="G215" s="121"/>
      <c r="H215" s="121"/>
      <c r="I215" s="42"/>
      <c r="J215" s="42"/>
      <c r="K215" s="42"/>
    </row>
    <row r="216" spans="1:11" ht="12.75">
      <c r="A216" s="30" t="s">
        <v>98</v>
      </c>
      <c r="B216" s="30"/>
      <c r="C216" s="30"/>
      <c r="D216" s="121">
        <v>72807.9</v>
      </c>
      <c r="E216" s="121"/>
      <c r="F216" s="121">
        <v>51440.8</v>
      </c>
      <c r="G216" s="121"/>
      <c r="H216" s="121"/>
      <c r="I216" s="43"/>
      <c r="J216" s="42"/>
      <c r="K216" s="42"/>
    </row>
    <row r="217" spans="1:11" ht="25.5">
      <c r="A217" s="30" t="s">
        <v>99</v>
      </c>
      <c r="B217" s="30"/>
      <c r="C217" s="30"/>
      <c r="D217" s="121">
        <v>220.63</v>
      </c>
      <c r="E217" s="121"/>
      <c r="F217" s="121">
        <v>154.48</v>
      </c>
      <c r="G217" s="121"/>
      <c r="H217" s="121"/>
      <c r="I217" s="43"/>
      <c r="J217" s="42"/>
      <c r="K217" s="42"/>
    </row>
    <row r="218" spans="1:11" ht="12.75">
      <c r="A218" s="30" t="s">
        <v>100</v>
      </c>
      <c r="B218" s="30"/>
      <c r="C218" s="30"/>
      <c r="D218" s="121"/>
      <c r="E218" s="121"/>
      <c r="F218" s="121"/>
      <c r="G218" s="121"/>
      <c r="H218" s="121"/>
      <c r="I218" s="42"/>
      <c r="J218" s="42"/>
      <c r="K218" s="41"/>
    </row>
    <row r="219" spans="1:11" ht="25.5">
      <c r="A219" s="30" t="s">
        <v>101</v>
      </c>
      <c r="B219" s="30"/>
      <c r="C219" s="30"/>
      <c r="D219" s="121">
        <v>65.75</v>
      </c>
      <c r="E219" s="121"/>
      <c r="F219" s="121">
        <v>31.25</v>
      </c>
      <c r="G219" s="121"/>
      <c r="H219" s="121"/>
      <c r="I219" s="43"/>
      <c r="J219" s="42"/>
      <c r="K219" s="41"/>
    </row>
    <row r="220" spans="1:11" ht="38.25">
      <c r="A220" s="30" t="s">
        <v>102</v>
      </c>
      <c r="B220" s="30"/>
      <c r="C220" s="30"/>
      <c r="D220" s="121">
        <v>0.194</v>
      </c>
      <c r="E220" s="121"/>
      <c r="F220" s="121">
        <v>0.114</v>
      </c>
      <c r="G220" s="121"/>
      <c r="H220" s="121"/>
      <c r="I220" s="44"/>
      <c r="J220" s="42"/>
      <c r="K220" s="41"/>
    </row>
    <row r="221" spans="1:11" ht="38.25">
      <c r="A221" s="30" t="s">
        <v>103</v>
      </c>
      <c r="B221" s="30"/>
      <c r="C221" s="30"/>
      <c r="D221" s="121">
        <v>0</v>
      </c>
      <c r="E221" s="121"/>
      <c r="F221" s="124"/>
      <c r="G221" s="124"/>
      <c r="H221" s="124"/>
      <c r="I221" s="41"/>
      <c r="J221" s="41"/>
      <c r="K221" s="41"/>
    </row>
    <row r="222" spans="1:11" ht="12.75">
      <c r="A222" s="121" t="s">
        <v>104</v>
      </c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</row>
    <row r="223" spans="1:11" ht="25.5">
      <c r="A223" s="30" t="s">
        <v>105</v>
      </c>
      <c r="B223" s="30"/>
      <c r="C223" s="30"/>
      <c r="D223" s="121">
        <v>390.02</v>
      </c>
      <c r="E223" s="121"/>
      <c r="F223" s="121">
        <v>530.84</v>
      </c>
      <c r="G223" s="121"/>
      <c r="H223" s="121"/>
      <c r="I223" s="45"/>
      <c r="J223" s="41"/>
      <c r="K223" s="41"/>
    </row>
    <row r="224" spans="1:11" ht="38.25">
      <c r="A224" s="30" t="s">
        <v>106</v>
      </c>
      <c r="B224" s="30"/>
      <c r="C224" s="30"/>
      <c r="D224" s="125">
        <v>0.6714</v>
      </c>
      <c r="E224" s="121"/>
      <c r="F224" s="125">
        <v>0.7994</v>
      </c>
      <c r="G224" s="121"/>
      <c r="H224" s="121"/>
      <c r="I224" s="45"/>
      <c r="J224" s="41"/>
      <c r="K224" s="41"/>
    </row>
    <row r="225" spans="1:11" ht="12.75">
      <c r="A225" s="121" t="s">
        <v>107</v>
      </c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</row>
    <row r="226" spans="1:11" ht="12.75">
      <c r="A226" s="30" t="s">
        <v>108</v>
      </c>
      <c r="B226" s="30"/>
      <c r="C226" s="30"/>
      <c r="D226" s="124"/>
      <c r="E226" s="124"/>
      <c r="F226" s="124"/>
      <c r="G226" s="124"/>
      <c r="H226" s="124"/>
      <c r="I226" s="124"/>
      <c r="J226" s="41"/>
      <c r="K226" s="41"/>
    </row>
    <row r="227" spans="1:11" ht="38.25">
      <c r="A227" s="30" t="s">
        <v>109</v>
      </c>
      <c r="B227" s="30"/>
      <c r="C227" s="30"/>
      <c r="D227" s="124"/>
      <c r="E227" s="124"/>
      <c r="F227" s="124"/>
      <c r="G227" s="124"/>
      <c r="H227" s="124"/>
      <c r="I227" s="124"/>
      <c r="J227" s="41"/>
      <c r="K227" s="41"/>
    </row>
    <row r="228" spans="1:11" ht="12.75">
      <c r="A228" s="121" t="s">
        <v>110</v>
      </c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</row>
    <row r="229" spans="1:11" ht="25.5">
      <c r="A229" s="30" t="s">
        <v>111</v>
      </c>
      <c r="B229" s="30"/>
      <c r="C229" s="30"/>
      <c r="D229" s="124"/>
      <c r="E229" s="124"/>
      <c r="F229" s="124"/>
      <c r="G229" s="124"/>
      <c r="H229" s="124"/>
      <c r="I229" s="124"/>
      <c r="J229" s="41"/>
      <c r="K229" s="41"/>
    </row>
    <row r="230" spans="1:11" ht="38.25">
      <c r="A230" s="30" t="s">
        <v>240</v>
      </c>
      <c r="B230" s="30"/>
      <c r="C230" s="30"/>
      <c r="D230" s="46" t="s">
        <v>252</v>
      </c>
      <c r="E230" s="22" t="s">
        <v>249</v>
      </c>
      <c r="F230" s="46" t="s">
        <v>250</v>
      </c>
      <c r="G230" s="46" t="s">
        <v>251</v>
      </c>
      <c r="H230" s="41"/>
      <c r="I230" s="41"/>
      <c r="J230" s="41"/>
      <c r="K230" s="41"/>
    </row>
    <row r="231" spans="1:11" ht="63.75">
      <c r="A231" s="30" t="s">
        <v>241</v>
      </c>
      <c r="B231" s="30"/>
      <c r="C231" s="30"/>
      <c r="D231" s="46" t="s">
        <v>252</v>
      </c>
      <c r="E231" s="46" t="s">
        <v>253</v>
      </c>
      <c r="F231" s="46" t="s">
        <v>254</v>
      </c>
      <c r="G231" s="46" t="s">
        <v>251</v>
      </c>
      <c r="H231" s="41"/>
      <c r="I231" s="41"/>
      <c r="J231" s="41"/>
      <c r="K231" s="41"/>
    </row>
    <row r="232" spans="1:11" ht="38.25">
      <c r="A232" s="30" t="s">
        <v>242</v>
      </c>
      <c r="B232" s="30"/>
      <c r="C232" s="30"/>
      <c r="D232" s="46" t="s">
        <v>252</v>
      </c>
      <c r="E232" s="46" t="s">
        <v>255</v>
      </c>
      <c r="F232" s="46" t="s">
        <v>256</v>
      </c>
      <c r="G232" s="46" t="s">
        <v>257</v>
      </c>
      <c r="H232" s="41"/>
      <c r="I232" s="41"/>
      <c r="J232" s="41"/>
      <c r="K232" s="41"/>
    </row>
    <row r="233" spans="1:11" ht="51">
      <c r="A233" s="30" t="s">
        <v>243</v>
      </c>
      <c r="B233" s="30"/>
      <c r="C233" s="30"/>
      <c r="D233" s="46" t="s">
        <v>252</v>
      </c>
      <c r="E233" s="22" t="s">
        <v>258</v>
      </c>
      <c r="F233" s="46" t="s">
        <v>259</v>
      </c>
      <c r="G233" s="46" t="s">
        <v>260</v>
      </c>
      <c r="H233" s="41"/>
      <c r="I233" s="41"/>
      <c r="J233" s="41"/>
      <c r="K233" s="41"/>
    </row>
    <row r="234" spans="1:11" ht="63.75">
      <c r="A234" s="30" t="s">
        <v>244</v>
      </c>
      <c r="B234" s="30"/>
      <c r="C234" s="30"/>
      <c r="D234" s="46" t="s">
        <v>262</v>
      </c>
      <c r="E234" s="46" t="s">
        <v>261</v>
      </c>
      <c r="F234" s="46" t="s">
        <v>254</v>
      </c>
      <c r="G234" s="46" t="s">
        <v>269</v>
      </c>
      <c r="H234" s="41"/>
      <c r="I234" s="41"/>
      <c r="J234" s="41"/>
      <c r="K234" s="41"/>
    </row>
    <row r="235" spans="1:11" ht="51">
      <c r="A235" s="30" t="s">
        <v>245</v>
      </c>
      <c r="B235" s="30"/>
      <c r="C235" s="30"/>
      <c r="D235" s="46" t="s">
        <v>252</v>
      </c>
      <c r="E235" s="46" t="s">
        <v>261</v>
      </c>
      <c r="F235" s="46" t="s">
        <v>254</v>
      </c>
      <c r="G235" s="46" t="s">
        <v>263</v>
      </c>
      <c r="H235" s="41"/>
      <c r="I235" s="41"/>
      <c r="J235" s="41"/>
      <c r="K235" s="41"/>
    </row>
    <row r="236" spans="1:11" ht="51">
      <c r="A236" s="30" t="s">
        <v>246</v>
      </c>
      <c r="B236" s="30"/>
      <c r="C236" s="30"/>
      <c r="D236" s="46" t="s">
        <v>252</v>
      </c>
      <c r="E236" s="46" t="s">
        <v>261</v>
      </c>
      <c r="F236" s="46" t="s">
        <v>254</v>
      </c>
      <c r="G236" s="46" t="s">
        <v>264</v>
      </c>
      <c r="H236" s="41"/>
      <c r="I236" s="41"/>
      <c r="J236" s="41"/>
      <c r="K236" s="41"/>
    </row>
    <row r="237" spans="1:11" ht="38.25">
      <c r="A237" s="30" t="s">
        <v>247</v>
      </c>
      <c r="B237" s="30"/>
      <c r="C237" s="30"/>
      <c r="D237" s="46" t="s">
        <v>252</v>
      </c>
      <c r="E237" s="46" t="s">
        <v>255</v>
      </c>
      <c r="F237" s="46" t="s">
        <v>256</v>
      </c>
      <c r="G237" s="46" t="s">
        <v>265</v>
      </c>
      <c r="H237" s="41"/>
      <c r="I237" s="41"/>
      <c r="J237" s="41"/>
      <c r="K237" s="41"/>
    </row>
    <row r="238" spans="1:11" ht="38.25">
      <c r="A238" s="47" t="s">
        <v>270</v>
      </c>
      <c r="B238" s="47"/>
      <c r="C238" s="47"/>
      <c r="D238" s="46" t="s">
        <v>262</v>
      </c>
      <c r="E238" s="22" t="s">
        <v>266</v>
      </c>
      <c r="F238" s="46" t="s">
        <v>267</v>
      </c>
      <c r="G238" s="46" t="s">
        <v>263</v>
      </c>
      <c r="H238" s="41"/>
      <c r="I238" s="41"/>
      <c r="J238" s="41"/>
      <c r="K238" s="41"/>
    </row>
    <row r="239" spans="1:11" ht="38.25">
      <c r="A239" s="47" t="s">
        <v>248</v>
      </c>
      <c r="B239" s="47"/>
      <c r="C239" s="47"/>
      <c r="D239" s="46" t="s">
        <v>262</v>
      </c>
      <c r="E239" s="46" t="s">
        <v>268</v>
      </c>
      <c r="F239" s="46" t="s">
        <v>267</v>
      </c>
      <c r="G239" s="46" t="s">
        <v>271</v>
      </c>
      <c r="H239" s="41"/>
      <c r="I239" s="41"/>
      <c r="J239" s="41"/>
      <c r="K239" s="41"/>
    </row>
    <row r="240" spans="1:11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3.5">
      <c r="A241" s="48" t="s">
        <v>112</v>
      </c>
      <c r="B241" s="48"/>
      <c r="C241" s="48"/>
      <c r="D241" s="48"/>
      <c r="E241" s="1"/>
      <c r="F241" s="1"/>
      <c r="G241" s="1"/>
      <c r="H241" s="1"/>
      <c r="I241" s="1"/>
      <c r="J241" s="1"/>
      <c r="K241" s="1"/>
    </row>
    <row r="242" spans="1:11" ht="12.75">
      <c r="A242" s="1" t="s">
        <v>114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49" t="s">
        <v>325</v>
      </c>
      <c r="G243" s="1"/>
      <c r="H243" s="1"/>
      <c r="I243" s="1"/>
      <c r="J243" s="1"/>
      <c r="K243" s="1"/>
    </row>
    <row r="244" spans="1:11" ht="12.75">
      <c r="A244" s="51" t="s">
        <v>116</v>
      </c>
      <c r="B244" s="128" t="s">
        <v>117</v>
      </c>
      <c r="C244" s="129"/>
      <c r="D244" s="51" t="s">
        <v>118</v>
      </c>
      <c r="E244" s="51" t="s">
        <v>119</v>
      </c>
      <c r="F244" s="51"/>
      <c r="G244" s="1"/>
      <c r="H244" s="1"/>
      <c r="I244" s="1"/>
      <c r="J244" s="1"/>
      <c r="K244" s="1"/>
    </row>
    <row r="245" spans="1:11" ht="51">
      <c r="A245" s="53" t="s">
        <v>298</v>
      </c>
      <c r="B245" s="126" t="s">
        <v>120</v>
      </c>
      <c r="C245" s="127"/>
      <c r="D245" s="54" t="s">
        <v>408</v>
      </c>
      <c r="E245" s="54" t="s">
        <v>322</v>
      </c>
      <c r="F245" s="54"/>
      <c r="G245" s="1"/>
      <c r="H245" s="1"/>
      <c r="I245" s="1"/>
      <c r="J245" s="1"/>
      <c r="K245" s="1"/>
    </row>
    <row r="246" spans="1:11" ht="12.75">
      <c r="A246" s="53"/>
      <c r="B246" s="126"/>
      <c r="C246" s="127"/>
      <c r="D246" s="54"/>
      <c r="E246" s="54"/>
      <c r="F246" s="54"/>
      <c r="G246" s="1"/>
      <c r="H246" s="1"/>
      <c r="I246" s="1"/>
      <c r="J246" s="1"/>
      <c r="K246" s="1"/>
    </row>
    <row r="247" spans="1:11" ht="38.25">
      <c r="A247" s="53" t="s">
        <v>299</v>
      </c>
      <c r="B247" s="126" t="s">
        <v>122</v>
      </c>
      <c r="C247" s="127"/>
      <c r="D247" s="54" t="s">
        <v>121</v>
      </c>
      <c r="E247" s="54" t="s">
        <v>321</v>
      </c>
      <c r="F247" s="54"/>
      <c r="G247" s="1"/>
      <c r="H247" s="1"/>
      <c r="I247" s="1"/>
      <c r="J247" s="1"/>
      <c r="K247" s="1"/>
    </row>
    <row r="248" spans="1:11" ht="38.25">
      <c r="A248" s="53" t="s">
        <v>300</v>
      </c>
      <c r="B248" s="126" t="s">
        <v>123</v>
      </c>
      <c r="C248" s="127"/>
      <c r="D248" s="54" t="s">
        <v>124</v>
      </c>
      <c r="E248" s="54" t="s">
        <v>323</v>
      </c>
      <c r="F248" s="54"/>
      <c r="G248" s="1"/>
      <c r="H248" s="1"/>
      <c r="I248" s="1"/>
      <c r="J248" s="1"/>
      <c r="K248" s="1"/>
    </row>
    <row r="249" spans="1:11" ht="12.75">
      <c r="A249" s="8"/>
      <c r="B249" s="8"/>
      <c r="C249" s="8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8" t="s">
        <v>399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56"/>
      <c r="B251" s="56"/>
      <c r="C251" s="56"/>
      <c r="D251" s="3"/>
      <c r="E251" s="3"/>
      <c r="F251" s="3"/>
      <c r="G251" s="3"/>
      <c r="H251" s="3"/>
      <c r="I251" s="3"/>
      <c r="J251" s="57" t="s">
        <v>125</v>
      </c>
      <c r="K251" s="1"/>
    </row>
    <row r="252" spans="1:11" ht="12.75">
      <c r="A252" s="59" t="s">
        <v>126</v>
      </c>
      <c r="B252" s="59"/>
      <c r="C252" s="59"/>
      <c r="D252" s="10" t="s">
        <v>127</v>
      </c>
      <c r="E252" s="10" t="s">
        <v>128</v>
      </c>
      <c r="F252" s="10" t="s">
        <v>129</v>
      </c>
      <c r="G252" s="10" t="s">
        <v>130</v>
      </c>
      <c r="H252" s="58" t="s">
        <v>400</v>
      </c>
      <c r="I252" s="58" t="s">
        <v>400</v>
      </c>
      <c r="J252" s="11" t="s">
        <v>132</v>
      </c>
      <c r="K252" s="1"/>
    </row>
    <row r="253" spans="1:11" ht="25.5">
      <c r="A253" s="59"/>
      <c r="B253" s="59"/>
      <c r="C253" s="59"/>
      <c r="D253" s="10"/>
      <c r="E253" s="10"/>
      <c r="F253" s="10"/>
      <c r="G253" s="10"/>
      <c r="H253" s="58" t="s">
        <v>133</v>
      </c>
      <c r="I253" s="58" t="s">
        <v>133</v>
      </c>
      <c r="J253" s="11"/>
      <c r="K253" s="1"/>
    </row>
    <row r="254" spans="1:11" ht="12.75">
      <c r="A254" s="59"/>
      <c r="B254" s="59"/>
      <c r="C254" s="59"/>
      <c r="D254" s="10"/>
      <c r="E254" s="10"/>
      <c r="F254" s="10"/>
      <c r="G254" s="10" t="s">
        <v>131</v>
      </c>
      <c r="H254" s="10"/>
      <c r="I254" s="11"/>
      <c r="J254" s="11" t="s">
        <v>134</v>
      </c>
      <c r="K254" s="1"/>
    </row>
    <row r="255" spans="1:11" ht="25.5">
      <c r="A255" s="60" t="s">
        <v>135</v>
      </c>
      <c r="B255" s="60"/>
      <c r="C255" s="60"/>
      <c r="D255" s="59"/>
      <c r="E255" s="59"/>
      <c r="F255" s="59"/>
      <c r="G255" s="59"/>
      <c r="H255" s="88">
        <v>32.4</v>
      </c>
      <c r="I255" s="59"/>
      <c r="J255" s="58"/>
      <c r="K255" s="1"/>
    </row>
    <row r="256" spans="1:11" ht="12.75">
      <c r="A256" s="58" t="s">
        <v>136</v>
      </c>
      <c r="B256" s="58"/>
      <c r="C256" s="58"/>
      <c r="D256" s="61"/>
      <c r="E256" s="61"/>
      <c r="F256" s="61"/>
      <c r="G256" s="61"/>
      <c r="H256" s="61"/>
      <c r="I256" s="10"/>
      <c r="J256" s="58"/>
      <c r="K256" s="1"/>
    </row>
    <row r="257" spans="1:11" ht="12.75">
      <c r="A257" s="58" t="s">
        <v>289</v>
      </c>
      <c r="B257" s="58"/>
      <c r="C257" s="58"/>
      <c r="D257" s="62">
        <f>D259+D260+D262</f>
        <v>19674.1482</v>
      </c>
      <c r="E257" s="62">
        <f>E259+E260+E262</f>
        <v>30347.4708</v>
      </c>
      <c r="F257" s="62">
        <f>F259+F260+F262</f>
        <v>890.3278</v>
      </c>
      <c r="G257" s="62">
        <f>G259+G260+G262</f>
        <v>834.8252</v>
      </c>
      <c r="H257" s="62">
        <f>H259+H260+H262</f>
        <v>51783.122</v>
      </c>
      <c r="I257" s="59"/>
      <c r="J257" s="58"/>
      <c r="K257" s="1"/>
    </row>
    <row r="258" spans="1:11" ht="12.75">
      <c r="A258" s="10" t="s">
        <v>138</v>
      </c>
      <c r="B258" s="10"/>
      <c r="C258" s="10"/>
      <c r="D258" s="61"/>
      <c r="E258" s="61"/>
      <c r="F258" s="61"/>
      <c r="G258" s="61"/>
      <c r="H258" s="61"/>
      <c r="I258" s="10"/>
      <c r="J258" s="58"/>
      <c r="K258" s="1"/>
    </row>
    <row r="259" spans="1:11" ht="38.25">
      <c r="A259" s="64" t="s">
        <v>139</v>
      </c>
      <c r="B259" s="64"/>
      <c r="C259" s="64">
        <v>4000</v>
      </c>
      <c r="D259" s="65">
        <v>2879.8482</v>
      </c>
      <c r="E259" s="65">
        <v>2091.9708</v>
      </c>
      <c r="F259" s="65">
        <v>828.8278</v>
      </c>
      <c r="G259" s="65">
        <v>814.3252</v>
      </c>
      <c r="H259" s="66">
        <f>SUM(D259:G259)</f>
        <v>6614.972</v>
      </c>
      <c r="I259" s="10"/>
      <c r="J259" s="58"/>
      <c r="K259" s="1"/>
    </row>
    <row r="260" spans="1:11" ht="38.25">
      <c r="A260" s="64" t="s">
        <v>366</v>
      </c>
      <c r="B260" s="64"/>
      <c r="C260" s="67">
        <v>4001</v>
      </c>
      <c r="D260" s="68">
        <v>16794.3</v>
      </c>
      <c r="E260" s="68">
        <v>27949.5</v>
      </c>
      <c r="F260" s="68">
        <v>61.5</v>
      </c>
      <c r="G260" s="68">
        <v>20.5</v>
      </c>
      <c r="H260" s="66">
        <f>SUM(D260:G260)</f>
        <v>44825.8</v>
      </c>
      <c r="I260" s="58"/>
      <c r="J260" s="58"/>
      <c r="K260" s="1"/>
    </row>
    <row r="261" spans="1:11" ht="12.75">
      <c r="A261" s="64" t="s">
        <v>142</v>
      </c>
      <c r="B261" s="64"/>
      <c r="C261" s="64"/>
      <c r="D261" s="61"/>
      <c r="E261" s="61"/>
      <c r="F261" s="61"/>
      <c r="G261" s="61"/>
      <c r="H261" s="61"/>
      <c r="I261" s="10"/>
      <c r="J261" s="10"/>
      <c r="K261" s="1"/>
    </row>
    <row r="262" spans="1:11" ht="165.75">
      <c r="A262" s="10" t="s">
        <v>393</v>
      </c>
      <c r="B262" s="10"/>
      <c r="C262" s="69">
        <v>2000</v>
      </c>
      <c r="D262" s="66"/>
      <c r="E262" s="66">
        <v>306</v>
      </c>
      <c r="F262" s="66"/>
      <c r="G262" s="66"/>
      <c r="H262" s="66">
        <v>342.35</v>
      </c>
      <c r="I262" s="58"/>
      <c r="J262" s="58"/>
      <c r="K262" s="1"/>
    </row>
    <row r="263" spans="1:11" ht="38.25">
      <c r="A263" s="10" t="s">
        <v>145</v>
      </c>
      <c r="B263" s="10"/>
      <c r="C263" s="10"/>
      <c r="D263" s="70"/>
      <c r="E263" s="70"/>
      <c r="F263" s="4"/>
      <c r="G263" s="70"/>
      <c r="H263" s="70"/>
      <c r="I263" s="10"/>
      <c r="J263" s="10"/>
      <c r="K263" s="1"/>
    </row>
    <row r="264" spans="1:11" ht="12.75">
      <c r="A264" s="58" t="s">
        <v>146</v>
      </c>
      <c r="B264" s="71"/>
      <c r="C264" s="71"/>
      <c r="D264" s="72">
        <f>D265+D266+D267+D268+D269+D270+D271+D277+D285+D292+D294+D305+D307+D310</f>
        <v>19711.7082</v>
      </c>
      <c r="E264" s="72">
        <f>E265+E266+E267+E268+E269+E270+E271+E277+E285+E292+E294+E305+E307+E310</f>
        <v>30373.910800000005</v>
      </c>
      <c r="F264" s="72">
        <f>F265+F266+F267+F268+F269+F270+F271+F277+F285+F292+F294+F305+F307+F310</f>
        <v>890.3278</v>
      </c>
      <c r="G264" s="72">
        <f>G265+G266+G267+G268+G269+G270+G271+G277+G285+G292+G294+G305+G307+G310</f>
        <v>839.5752</v>
      </c>
      <c r="H264" s="72">
        <f>D264+E264+F264+G264</f>
        <v>51815.522000000004</v>
      </c>
      <c r="I264" s="71"/>
      <c r="J264" s="58"/>
      <c r="K264" s="1"/>
    </row>
    <row r="265" spans="1:11" ht="25.5">
      <c r="A265" s="58" t="s">
        <v>371</v>
      </c>
      <c r="B265" s="58">
        <v>211</v>
      </c>
      <c r="C265" s="73">
        <v>4001</v>
      </c>
      <c r="D265" s="72">
        <v>12851.66</v>
      </c>
      <c r="E265" s="72">
        <v>21419.54</v>
      </c>
      <c r="F265" s="72"/>
      <c r="G265" s="72"/>
      <c r="H265" s="72">
        <f aca="true" t="shared" si="0" ref="H265:H275">SUM(D265:G265)</f>
        <v>34271.2</v>
      </c>
      <c r="I265" s="73"/>
      <c r="J265" s="58"/>
      <c r="K265" s="1"/>
    </row>
    <row r="266" spans="1:11" ht="12.75">
      <c r="A266" s="58" t="s">
        <v>370</v>
      </c>
      <c r="B266" s="58">
        <v>213</v>
      </c>
      <c r="C266" s="73">
        <v>4001</v>
      </c>
      <c r="D266" s="72">
        <v>3881.2</v>
      </c>
      <c r="E266" s="72">
        <v>6468.4</v>
      </c>
      <c r="F266" s="72"/>
      <c r="G266" s="72"/>
      <c r="H266" s="72">
        <f t="shared" si="0"/>
        <v>10349.599999999999</v>
      </c>
      <c r="I266" s="73"/>
      <c r="J266" s="58"/>
      <c r="K266" s="1"/>
    </row>
    <row r="267" spans="1:11" ht="25.5">
      <c r="A267" s="58" t="s">
        <v>371</v>
      </c>
      <c r="B267" s="73">
        <v>211</v>
      </c>
      <c r="C267" s="73"/>
      <c r="D267" s="72"/>
      <c r="E267" s="72"/>
      <c r="F267" s="72"/>
      <c r="G267" s="72"/>
      <c r="H267" s="72">
        <f t="shared" si="0"/>
        <v>0</v>
      </c>
      <c r="I267" s="58"/>
      <c r="J267" s="58"/>
      <c r="K267" s="1"/>
    </row>
    <row r="268" spans="1:11" ht="12.75">
      <c r="A268" s="58" t="s">
        <v>370</v>
      </c>
      <c r="B268" s="73">
        <v>213</v>
      </c>
      <c r="C268" s="73"/>
      <c r="D268" s="72"/>
      <c r="E268" s="72"/>
      <c r="F268" s="72"/>
      <c r="G268" s="72"/>
      <c r="H268" s="72">
        <f t="shared" si="0"/>
        <v>0</v>
      </c>
      <c r="I268" s="58"/>
      <c r="J268" s="58"/>
      <c r="K268" s="1"/>
    </row>
    <row r="269" spans="1:11" ht="12.75">
      <c r="A269" s="58" t="s">
        <v>372</v>
      </c>
      <c r="B269" s="58">
        <v>211</v>
      </c>
      <c r="C269" s="58">
        <v>2000</v>
      </c>
      <c r="D269" s="72"/>
      <c r="E269" s="72"/>
      <c r="F269" s="72"/>
      <c r="G269" s="72"/>
      <c r="H269" s="72">
        <f t="shared" si="0"/>
        <v>0</v>
      </c>
      <c r="I269" s="58"/>
      <c r="J269" s="58"/>
      <c r="K269" s="1"/>
    </row>
    <row r="270" spans="1:11" ht="12.75">
      <c r="A270" s="58" t="s">
        <v>370</v>
      </c>
      <c r="B270" s="58">
        <v>213</v>
      </c>
      <c r="C270" s="58">
        <v>2000</v>
      </c>
      <c r="D270" s="72"/>
      <c r="E270" s="72"/>
      <c r="F270" s="72"/>
      <c r="G270" s="72"/>
      <c r="H270" s="72">
        <f t="shared" si="0"/>
        <v>0</v>
      </c>
      <c r="I270" s="58"/>
      <c r="J270" s="58"/>
      <c r="K270" s="1"/>
    </row>
    <row r="271" spans="1:11" ht="38.25">
      <c r="A271" s="58" t="s">
        <v>310</v>
      </c>
      <c r="B271" s="58">
        <v>212</v>
      </c>
      <c r="C271" s="58">
        <v>4000</v>
      </c>
      <c r="D271" s="72">
        <f>D272+D273+D274+D275</f>
        <v>0</v>
      </c>
      <c r="E271" s="72">
        <f>E272+E273+E274+E275</f>
        <v>190</v>
      </c>
      <c r="F271" s="72">
        <f>F272+F273+F274+F275</f>
        <v>50</v>
      </c>
      <c r="G271" s="72">
        <f>G272+G273+G274+G275</f>
        <v>0</v>
      </c>
      <c r="H271" s="72">
        <f t="shared" si="0"/>
        <v>240</v>
      </c>
      <c r="I271" s="58"/>
      <c r="J271" s="58"/>
      <c r="K271" s="1"/>
    </row>
    <row r="272" spans="1:11" ht="12.75">
      <c r="A272" s="58" t="s">
        <v>311</v>
      </c>
      <c r="B272" s="58">
        <v>212</v>
      </c>
      <c r="C272" s="58" t="s">
        <v>343</v>
      </c>
      <c r="D272" s="72"/>
      <c r="E272" s="72">
        <v>190</v>
      </c>
      <c r="F272" s="72">
        <v>50</v>
      </c>
      <c r="G272" s="72"/>
      <c r="H272" s="72">
        <f t="shared" si="0"/>
        <v>240</v>
      </c>
      <c r="I272" s="58"/>
      <c r="J272" s="58"/>
      <c r="K272" s="1"/>
    </row>
    <row r="273" spans="1:11" ht="25.5">
      <c r="A273" s="58" t="s">
        <v>312</v>
      </c>
      <c r="B273" s="58">
        <v>212</v>
      </c>
      <c r="C273" s="58" t="s">
        <v>344</v>
      </c>
      <c r="D273" s="72"/>
      <c r="E273" s="72"/>
      <c r="F273" s="72"/>
      <c r="G273" s="72"/>
      <c r="H273" s="72">
        <f t="shared" si="0"/>
        <v>0</v>
      </c>
      <c r="I273" s="58"/>
      <c r="J273" s="58"/>
      <c r="K273" s="1"/>
    </row>
    <row r="274" spans="1:11" ht="12.75">
      <c r="A274" s="58" t="s">
        <v>313</v>
      </c>
      <c r="B274" s="58"/>
      <c r="C274" s="58"/>
      <c r="D274" s="72"/>
      <c r="E274" s="72"/>
      <c r="F274" s="72"/>
      <c r="G274" s="72"/>
      <c r="H274" s="72">
        <f t="shared" si="0"/>
        <v>0</v>
      </c>
      <c r="I274" s="58"/>
      <c r="J274" s="58"/>
      <c r="K274" s="1"/>
    </row>
    <row r="275" spans="1:11" ht="12.75">
      <c r="A275" s="58" t="s">
        <v>314</v>
      </c>
      <c r="B275" s="58">
        <v>212</v>
      </c>
      <c r="C275" s="58" t="s">
        <v>345</v>
      </c>
      <c r="D275" s="72"/>
      <c r="E275" s="72"/>
      <c r="F275" s="72"/>
      <c r="G275" s="72"/>
      <c r="H275" s="72">
        <f t="shared" si="0"/>
        <v>0</v>
      </c>
      <c r="I275" s="58"/>
      <c r="J275" s="58"/>
      <c r="K275" s="1"/>
    </row>
    <row r="276" spans="1:11" ht="12.75">
      <c r="A276" s="58"/>
      <c r="B276" s="58"/>
      <c r="C276" s="58"/>
      <c r="D276" s="72"/>
      <c r="E276" s="72"/>
      <c r="F276" s="72"/>
      <c r="G276" s="72"/>
      <c r="H276" s="72"/>
      <c r="I276" s="58"/>
      <c r="J276" s="58"/>
      <c r="K276" s="1"/>
    </row>
    <row r="277" spans="1:11" ht="25.5">
      <c r="A277" s="58" t="s">
        <v>373</v>
      </c>
      <c r="B277" s="58" t="s">
        <v>427</v>
      </c>
      <c r="C277" s="58">
        <v>4000</v>
      </c>
      <c r="D277" s="72">
        <f>D278+D279+D280+D281+D282+D283+D284</f>
        <v>2560.7762000000002</v>
      </c>
      <c r="E277" s="72">
        <f>E278+E279+E280+E281+E282+E283</f>
        <v>1277.3568</v>
      </c>
      <c r="F277" s="72">
        <f>F278+F279+F280+F281+F282+F283</f>
        <v>386.4268</v>
      </c>
      <c r="G277" s="72">
        <f>G278+G279+G280+G281+G282+G283</f>
        <v>471.2052</v>
      </c>
      <c r="H277" s="72">
        <f>H278+H279+H280+H281+H282+H283</f>
        <v>4695.765</v>
      </c>
      <c r="I277" s="58"/>
      <c r="J277" s="58"/>
      <c r="K277" s="1"/>
    </row>
    <row r="278" spans="1:11" ht="12.75">
      <c r="A278" s="74" t="s">
        <v>346</v>
      </c>
      <c r="B278" s="10">
        <v>221</v>
      </c>
      <c r="C278" s="10">
        <v>4000</v>
      </c>
      <c r="D278" s="75">
        <v>13.3072</v>
      </c>
      <c r="E278" s="75">
        <v>12.0598</v>
      </c>
      <c r="F278" s="75">
        <v>7.4858</v>
      </c>
      <c r="G278" s="75">
        <v>8.7322</v>
      </c>
      <c r="H278" s="75">
        <f aca="true" t="shared" si="1" ref="H278:H283">SUM(D278:G278)</f>
        <v>41.584999999999994</v>
      </c>
      <c r="I278" s="10"/>
      <c r="J278" s="10"/>
      <c r="K278" s="1"/>
    </row>
    <row r="279" spans="1:11" ht="12.75">
      <c r="A279" s="74" t="s">
        <v>347</v>
      </c>
      <c r="B279" s="10">
        <v>221</v>
      </c>
      <c r="C279" s="76">
        <v>4001</v>
      </c>
      <c r="D279" s="77">
        <v>61.5</v>
      </c>
      <c r="E279" s="77">
        <v>61.5</v>
      </c>
      <c r="F279" s="77">
        <v>61.5</v>
      </c>
      <c r="G279" s="77">
        <v>20.5</v>
      </c>
      <c r="H279" s="77">
        <f t="shared" si="1"/>
        <v>205</v>
      </c>
      <c r="I279" s="10"/>
      <c r="J279" s="10"/>
      <c r="K279" s="1"/>
    </row>
    <row r="280" spans="1:11" ht="12.75">
      <c r="A280" s="74" t="s">
        <v>147</v>
      </c>
      <c r="B280" s="10">
        <v>223</v>
      </c>
      <c r="C280" s="10" t="s">
        <v>349</v>
      </c>
      <c r="D280" s="75">
        <v>78.996</v>
      </c>
      <c r="E280" s="75">
        <v>71.589</v>
      </c>
      <c r="F280" s="75">
        <v>53.687</v>
      </c>
      <c r="G280" s="75">
        <v>42.588</v>
      </c>
      <c r="H280" s="75">
        <f t="shared" si="1"/>
        <v>246.85999999999999</v>
      </c>
      <c r="I280" s="10"/>
      <c r="J280" s="10"/>
      <c r="K280" s="1"/>
    </row>
    <row r="281" spans="1:11" ht="12.75">
      <c r="A281" s="74" t="s">
        <v>148</v>
      </c>
      <c r="B281" s="10">
        <v>223</v>
      </c>
      <c r="C281" s="10" t="s">
        <v>348</v>
      </c>
      <c r="D281" s="75">
        <v>102.804</v>
      </c>
      <c r="E281" s="75">
        <v>102.82</v>
      </c>
      <c r="F281" s="75">
        <v>106.584</v>
      </c>
      <c r="G281" s="75">
        <v>82.992</v>
      </c>
      <c r="H281" s="75">
        <f t="shared" si="1"/>
        <v>395.2</v>
      </c>
      <c r="I281" s="10"/>
      <c r="J281" s="10"/>
      <c r="K281" s="1"/>
    </row>
    <row r="282" spans="1:11" ht="12.75">
      <c r="A282" s="74" t="s">
        <v>149</v>
      </c>
      <c r="B282" s="10">
        <v>223</v>
      </c>
      <c r="C282" s="10" t="s">
        <v>350</v>
      </c>
      <c r="D282" s="75">
        <v>2142.485</v>
      </c>
      <c r="E282" s="75">
        <f>921.123-146.91</f>
        <v>774.2130000000001</v>
      </c>
      <c r="F282" s="75">
        <v>44.992</v>
      </c>
      <c r="G282" s="75"/>
      <c r="H282" s="75">
        <f t="shared" si="1"/>
        <v>2961.6900000000005</v>
      </c>
      <c r="I282" s="10"/>
      <c r="J282" s="10"/>
      <c r="K282" s="1"/>
    </row>
    <row r="283" spans="1:11" ht="12.75">
      <c r="A283" s="74" t="s">
        <v>150</v>
      </c>
      <c r="B283" s="10">
        <v>223</v>
      </c>
      <c r="C283" s="10" t="s">
        <v>351</v>
      </c>
      <c r="D283" s="75">
        <v>161.684</v>
      </c>
      <c r="E283" s="75">
        <v>255.175</v>
      </c>
      <c r="F283" s="75">
        <v>112.178</v>
      </c>
      <c r="G283" s="75">
        <v>316.393</v>
      </c>
      <c r="H283" s="75">
        <f t="shared" si="1"/>
        <v>845.4300000000001</v>
      </c>
      <c r="I283" s="10"/>
      <c r="J283" s="10"/>
      <c r="K283" s="1"/>
    </row>
    <row r="284" spans="1:11" ht="12.75">
      <c r="A284" s="74"/>
      <c r="B284" s="10"/>
      <c r="C284" s="10"/>
      <c r="D284" s="75"/>
      <c r="E284" s="75"/>
      <c r="F284" s="75"/>
      <c r="G284" s="75"/>
      <c r="H284" s="75"/>
      <c r="I284" s="10"/>
      <c r="J284" s="10"/>
      <c r="K284" s="1"/>
    </row>
    <row r="285" spans="1:11" ht="25.5">
      <c r="A285" s="58" t="s">
        <v>374</v>
      </c>
      <c r="B285" s="58">
        <v>225</v>
      </c>
      <c r="C285" s="58">
        <v>4000</v>
      </c>
      <c r="D285" s="72">
        <f>D286+D287+D288+D290+D291</f>
        <v>44.972</v>
      </c>
      <c r="E285" s="72">
        <f>E286+E287+E288+E290+E291</f>
        <v>25.304000000000002</v>
      </c>
      <c r="F285" s="72">
        <f>F286+F287+F288+F290+F291</f>
        <v>20.62</v>
      </c>
      <c r="G285" s="72">
        <f>G286+G287+G288+G290+G291</f>
        <v>25.304000000000002</v>
      </c>
      <c r="H285" s="72">
        <f aca="true" t="shared" si="2" ref="H285:H306">SUM(D285:G285)</f>
        <v>116.20000000000002</v>
      </c>
      <c r="I285" s="58"/>
      <c r="J285" s="58"/>
      <c r="K285" s="1"/>
    </row>
    <row r="286" spans="1:11" ht="12.75">
      <c r="A286" s="74"/>
      <c r="B286" s="58"/>
      <c r="C286" s="58"/>
      <c r="D286" s="75"/>
      <c r="E286" s="75"/>
      <c r="F286" s="75"/>
      <c r="G286" s="75"/>
      <c r="H286" s="75">
        <f t="shared" si="2"/>
        <v>0</v>
      </c>
      <c r="I286" s="58"/>
      <c r="J286" s="58"/>
      <c r="K286" s="1"/>
    </row>
    <row r="287" spans="1:11" ht="25.5">
      <c r="A287" s="74" t="s">
        <v>309</v>
      </c>
      <c r="B287" s="10">
        <v>225</v>
      </c>
      <c r="C287" s="10" t="s">
        <v>352</v>
      </c>
      <c r="D287" s="75">
        <v>29.972</v>
      </c>
      <c r="E287" s="75">
        <v>10.304</v>
      </c>
      <c r="F287" s="75">
        <v>5.62</v>
      </c>
      <c r="G287" s="75">
        <v>10.304</v>
      </c>
      <c r="H287" s="75">
        <f t="shared" si="2"/>
        <v>56.2</v>
      </c>
      <c r="I287" s="10"/>
      <c r="J287" s="10"/>
      <c r="K287" s="1"/>
    </row>
    <row r="288" spans="1:11" ht="12.75">
      <c r="A288" s="74" t="s">
        <v>155</v>
      </c>
      <c r="B288" s="10">
        <v>225</v>
      </c>
      <c r="C288" s="10" t="s">
        <v>376</v>
      </c>
      <c r="D288" s="75">
        <v>15</v>
      </c>
      <c r="E288" s="75">
        <v>15</v>
      </c>
      <c r="F288" s="75">
        <v>15</v>
      </c>
      <c r="G288" s="75">
        <v>15</v>
      </c>
      <c r="H288" s="75">
        <f t="shared" si="2"/>
        <v>60</v>
      </c>
      <c r="I288" s="10"/>
      <c r="J288" s="10"/>
      <c r="K288" s="1"/>
    </row>
    <row r="289" spans="1:11" ht="12.75">
      <c r="A289" s="74" t="s">
        <v>155</v>
      </c>
      <c r="B289" s="10">
        <v>225</v>
      </c>
      <c r="C289" s="10" t="s">
        <v>367</v>
      </c>
      <c r="D289" s="75"/>
      <c r="E289" s="75"/>
      <c r="F289" s="75"/>
      <c r="G289" s="75"/>
      <c r="H289" s="75">
        <f t="shared" si="2"/>
        <v>0</v>
      </c>
      <c r="I289" s="10"/>
      <c r="J289" s="10"/>
      <c r="K289" s="1"/>
    </row>
    <row r="290" spans="1:11" ht="25.5">
      <c r="A290" s="74" t="s">
        <v>156</v>
      </c>
      <c r="B290" s="10"/>
      <c r="C290" s="10"/>
      <c r="D290" s="75"/>
      <c r="E290" s="75"/>
      <c r="F290" s="75"/>
      <c r="G290" s="75"/>
      <c r="H290" s="75">
        <f t="shared" si="2"/>
        <v>0</v>
      </c>
      <c r="I290" s="10"/>
      <c r="J290" s="10"/>
      <c r="K290" s="1"/>
    </row>
    <row r="291" spans="1:11" ht="38.25">
      <c r="A291" s="74" t="s">
        <v>157</v>
      </c>
      <c r="B291" s="10">
        <v>225</v>
      </c>
      <c r="C291" s="10" t="s">
        <v>382</v>
      </c>
      <c r="D291" s="75"/>
      <c r="E291" s="75"/>
      <c r="F291" s="75"/>
      <c r="G291" s="75"/>
      <c r="H291" s="75">
        <f t="shared" si="2"/>
        <v>0</v>
      </c>
      <c r="I291" s="10"/>
      <c r="J291" s="10"/>
      <c r="K291" s="1"/>
    </row>
    <row r="292" spans="1:11" ht="25.5">
      <c r="A292" s="78" t="s">
        <v>315</v>
      </c>
      <c r="B292" s="10">
        <v>222</v>
      </c>
      <c r="C292" s="10" t="s">
        <v>345</v>
      </c>
      <c r="D292" s="72"/>
      <c r="E292" s="72"/>
      <c r="F292" s="72"/>
      <c r="G292" s="72"/>
      <c r="H292" s="72">
        <f t="shared" si="2"/>
        <v>0</v>
      </c>
      <c r="I292" s="10"/>
      <c r="J292" s="10"/>
      <c r="K292" s="1"/>
    </row>
    <row r="293" spans="1:11" ht="12.75">
      <c r="A293" s="74"/>
      <c r="B293" s="10"/>
      <c r="C293" s="10"/>
      <c r="D293" s="75"/>
      <c r="E293" s="75"/>
      <c r="F293" s="75"/>
      <c r="G293" s="75"/>
      <c r="H293" s="75">
        <f t="shared" si="2"/>
        <v>0</v>
      </c>
      <c r="I293" s="10"/>
      <c r="J293" s="10"/>
      <c r="K293" s="1"/>
    </row>
    <row r="294" spans="1:11" ht="12.75">
      <c r="A294" s="58" t="s">
        <v>308</v>
      </c>
      <c r="B294" s="10">
        <v>226</v>
      </c>
      <c r="C294" s="10">
        <v>4000</v>
      </c>
      <c r="D294" s="72">
        <f>D295+D296+D297+D298+D299+D300+D301+D302+D303+D304</f>
        <v>0</v>
      </c>
      <c r="E294" s="72">
        <f>E295+E296+E297+E298+E299+E300+E301+E302+E303+E304</f>
        <v>58.25</v>
      </c>
      <c r="F294" s="72">
        <f>F295+F296+F297+F298+F299+F300+F301+F302+F303+F304</f>
        <v>42.681</v>
      </c>
      <c r="G294" s="72">
        <f>G295+G296+G297+G298+G299+G300+G301+G302+G303+G304</f>
        <v>49.516</v>
      </c>
      <c r="H294" s="72">
        <f t="shared" si="2"/>
        <v>150.447</v>
      </c>
      <c r="I294" s="10"/>
      <c r="J294" s="10"/>
      <c r="K294" s="1"/>
    </row>
    <row r="295" spans="1:11" ht="25.5">
      <c r="A295" s="74" t="s">
        <v>154</v>
      </c>
      <c r="B295" s="10">
        <v>226</v>
      </c>
      <c r="C295" s="10" t="s">
        <v>376</v>
      </c>
      <c r="D295" s="75"/>
      <c r="E295" s="75"/>
      <c r="F295" s="75"/>
      <c r="G295" s="75"/>
      <c r="H295" s="75">
        <f t="shared" si="2"/>
        <v>0</v>
      </c>
      <c r="I295" s="10"/>
      <c r="J295" s="10"/>
      <c r="K295" s="1"/>
    </row>
    <row r="296" spans="1:11" ht="12.75">
      <c r="A296" s="74" t="s">
        <v>301</v>
      </c>
      <c r="B296" s="10">
        <v>226</v>
      </c>
      <c r="C296" s="10" t="s">
        <v>353</v>
      </c>
      <c r="D296" s="75"/>
      <c r="E296" s="75"/>
      <c r="F296" s="75"/>
      <c r="G296" s="75"/>
      <c r="H296" s="75">
        <f t="shared" si="2"/>
        <v>0</v>
      </c>
      <c r="I296" s="10"/>
      <c r="J296" s="10"/>
      <c r="K296" s="1"/>
    </row>
    <row r="297" spans="1:11" ht="12.75">
      <c r="A297" s="74" t="s">
        <v>301</v>
      </c>
      <c r="B297" s="58">
        <v>226</v>
      </c>
      <c r="C297" s="58" t="s">
        <v>377</v>
      </c>
      <c r="D297" s="72"/>
      <c r="E297" s="72"/>
      <c r="F297" s="72"/>
      <c r="G297" s="72"/>
      <c r="H297" s="72">
        <f t="shared" si="2"/>
        <v>0</v>
      </c>
      <c r="I297" s="58"/>
      <c r="J297" s="58"/>
      <c r="K297" s="1"/>
    </row>
    <row r="298" spans="1:11" ht="12.75">
      <c r="A298" s="74" t="s">
        <v>368</v>
      </c>
      <c r="B298" s="10">
        <v>226</v>
      </c>
      <c r="C298" s="10" t="s">
        <v>376</v>
      </c>
      <c r="D298" s="75"/>
      <c r="E298" s="75">
        <v>10.8</v>
      </c>
      <c r="F298" s="75">
        <v>37.181</v>
      </c>
      <c r="G298" s="75">
        <v>24.516</v>
      </c>
      <c r="H298" s="75">
        <f t="shared" si="2"/>
        <v>72.49699999999999</v>
      </c>
      <c r="I298" s="10"/>
      <c r="J298" s="10"/>
      <c r="K298" s="1"/>
    </row>
    <row r="299" spans="1:11" ht="12.75">
      <c r="A299" s="74" t="s">
        <v>151</v>
      </c>
      <c r="B299" s="10"/>
      <c r="C299" s="10"/>
      <c r="D299" s="75"/>
      <c r="E299" s="75"/>
      <c r="F299" s="75"/>
      <c r="G299" s="75"/>
      <c r="H299" s="75">
        <f t="shared" si="2"/>
        <v>0</v>
      </c>
      <c r="I299" s="10"/>
      <c r="J299" s="10"/>
      <c r="K299" s="1"/>
    </row>
    <row r="300" spans="1:11" ht="38.25">
      <c r="A300" s="74" t="s">
        <v>152</v>
      </c>
      <c r="B300" s="10">
        <v>226</v>
      </c>
      <c r="C300" s="10" t="s">
        <v>376</v>
      </c>
      <c r="D300" s="75"/>
      <c r="E300" s="75">
        <v>15</v>
      </c>
      <c r="F300" s="75">
        <v>5.5</v>
      </c>
      <c r="G300" s="75">
        <v>25</v>
      </c>
      <c r="H300" s="75">
        <f t="shared" si="2"/>
        <v>45.5</v>
      </c>
      <c r="I300" s="10"/>
      <c r="J300" s="10"/>
      <c r="K300" s="1"/>
    </row>
    <row r="301" spans="1:11" ht="25.5">
      <c r="A301" s="74" t="s">
        <v>153</v>
      </c>
      <c r="B301" s="10">
        <v>226</v>
      </c>
      <c r="C301" s="10" t="s">
        <v>354</v>
      </c>
      <c r="D301" s="75"/>
      <c r="E301" s="75">
        <v>10</v>
      </c>
      <c r="F301" s="75"/>
      <c r="G301" s="75"/>
      <c r="H301" s="75">
        <f t="shared" si="2"/>
        <v>10</v>
      </c>
      <c r="I301" s="10"/>
      <c r="J301" s="10"/>
      <c r="K301" s="1"/>
    </row>
    <row r="302" spans="1:11" ht="25.5">
      <c r="A302" s="74" t="s">
        <v>302</v>
      </c>
      <c r="B302" s="10">
        <v>226</v>
      </c>
      <c r="C302" s="10" t="s">
        <v>345</v>
      </c>
      <c r="D302" s="75"/>
      <c r="E302" s="75"/>
      <c r="F302" s="75"/>
      <c r="G302" s="75"/>
      <c r="H302" s="75">
        <f t="shared" si="2"/>
        <v>0</v>
      </c>
      <c r="I302" s="10"/>
      <c r="J302" s="10"/>
      <c r="K302" s="1"/>
    </row>
    <row r="303" spans="1:11" ht="12.75">
      <c r="A303" s="74" t="s">
        <v>303</v>
      </c>
      <c r="B303" s="10"/>
      <c r="C303" s="10"/>
      <c r="D303" s="75"/>
      <c r="E303" s="75">
        <v>22.45</v>
      </c>
      <c r="F303" s="75"/>
      <c r="G303" s="75"/>
      <c r="H303" s="75">
        <f t="shared" si="2"/>
        <v>22.45</v>
      </c>
      <c r="I303" s="10"/>
      <c r="J303" s="10"/>
      <c r="K303" s="1"/>
    </row>
    <row r="304" spans="1:11" ht="12.75">
      <c r="A304" s="74" t="s">
        <v>316</v>
      </c>
      <c r="B304" s="10">
        <v>226</v>
      </c>
      <c r="C304" s="10" t="s">
        <v>376</v>
      </c>
      <c r="D304" s="75"/>
      <c r="E304" s="75"/>
      <c r="F304" s="75"/>
      <c r="G304" s="75"/>
      <c r="H304" s="75">
        <f t="shared" si="2"/>
        <v>0</v>
      </c>
      <c r="I304" s="10"/>
      <c r="J304" s="10"/>
      <c r="K304" s="1"/>
    </row>
    <row r="305" spans="2:11" ht="12.75">
      <c r="B305" s="10">
        <v>262</v>
      </c>
      <c r="C305" s="10"/>
      <c r="D305" s="72">
        <f>D306</f>
        <v>0</v>
      </c>
      <c r="E305" s="72">
        <f>E306</f>
        <v>0</v>
      </c>
      <c r="F305" s="72">
        <f>F306</f>
        <v>0</v>
      </c>
      <c r="G305" s="72">
        <f>G306</f>
        <v>0</v>
      </c>
      <c r="H305" s="72">
        <f t="shared" si="2"/>
        <v>0</v>
      </c>
      <c r="I305" s="10"/>
      <c r="J305" s="10"/>
      <c r="K305" s="1"/>
    </row>
    <row r="306" spans="1:11" ht="25.5">
      <c r="A306" s="74" t="s">
        <v>166</v>
      </c>
      <c r="B306" s="10">
        <v>262</v>
      </c>
      <c r="C306" s="10"/>
      <c r="D306" s="75"/>
      <c r="E306" s="75"/>
      <c r="F306" s="75"/>
      <c r="G306" s="75"/>
      <c r="H306" s="75">
        <f t="shared" si="2"/>
        <v>0</v>
      </c>
      <c r="I306" s="10"/>
      <c r="J306" s="10"/>
      <c r="K306" s="1"/>
    </row>
    <row r="307" spans="1:11" ht="12.75">
      <c r="A307" s="58" t="s">
        <v>317</v>
      </c>
      <c r="B307" s="58"/>
      <c r="C307" s="58"/>
      <c r="D307" s="72">
        <f>D308+D309</f>
        <v>136</v>
      </c>
      <c r="E307" s="72">
        <f>E308+E309</f>
        <v>123.25</v>
      </c>
      <c r="F307" s="72">
        <f>F308+F309</f>
        <v>76.5</v>
      </c>
      <c r="G307" s="72">
        <f>G308+G309</f>
        <v>46.75</v>
      </c>
      <c r="H307" s="72">
        <f>SUM(D307:G307)</f>
        <v>382.5</v>
      </c>
      <c r="I307" s="58"/>
      <c r="J307" s="58"/>
      <c r="K307" s="1"/>
    </row>
    <row r="308" spans="1:11" ht="38.25">
      <c r="A308" s="74" t="s">
        <v>429</v>
      </c>
      <c r="B308" s="10">
        <v>290</v>
      </c>
      <c r="C308" s="10" t="s">
        <v>355</v>
      </c>
      <c r="D308" s="75">
        <v>134.5</v>
      </c>
      <c r="E308" s="75">
        <v>123.25</v>
      </c>
      <c r="F308" s="75">
        <v>76.5</v>
      </c>
      <c r="G308" s="75">
        <v>46.75</v>
      </c>
      <c r="H308" s="75">
        <f>SUM(D308:G308)</f>
        <v>381</v>
      </c>
      <c r="I308" s="10"/>
      <c r="J308" s="10"/>
      <c r="K308" s="1"/>
    </row>
    <row r="309" spans="1:11" ht="12.75">
      <c r="A309" s="74" t="s">
        <v>158</v>
      </c>
      <c r="B309" s="10"/>
      <c r="C309" s="10"/>
      <c r="D309" s="75">
        <v>1.5</v>
      </c>
      <c r="E309" s="75"/>
      <c r="F309" s="75"/>
      <c r="G309" s="75"/>
      <c r="H309" s="75">
        <f>SUM(D309:G309)</f>
        <v>1.5</v>
      </c>
      <c r="I309" s="10"/>
      <c r="J309" s="10"/>
      <c r="K309" s="1"/>
    </row>
    <row r="310" spans="1:11" ht="25.5">
      <c r="A310" s="58" t="s">
        <v>375</v>
      </c>
      <c r="B310" s="58">
        <v>300</v>
      </c>
      <c r="C310" s="58"/>
      <c r="D310" s="72">
        <f>D311+D312+D313+D314</f>
        <v>237.1</v>
      </c>
      <c r="E310" s="72">
        <f>E311+E312+E313+E314</f>
        <v>811.81</v>
      </c>
      <c r="F310" s="72">
        <f>F311+F312+F313+F314</f>
        <v>314.1</v>
      </c>
      <c r="G310" s="72">
        <f>G311+G312+G313+G314</f>
        <v>246.8</v>
      </c>
      <c r="H310" s="72">
        <f>H311+H312+H313+H314</f>
        <v>1609.81</v>
      </c>
      <c r="I310" s="58"/>
      <c r="J310" s="58"/>
      <c r="K310" s="1"/>
    </row>
    <row r="311" spans="1:11" ht="25.5">
      <c r="A311" s="74" t="s">
        <v>319</v>
      </c>
      <c r="B311" s="10">
        <v>310</v>
      </c>
      <c r="C311" s="10" t="s">
        <v>379</v>
      </c>
      <c r="D311" s="75">
        <f>D312+313:313</f>
        <v>0</v>
      </c>
      <c r="E311" s="75">
        <v>27</v>
      </c>
      <c r="F311" s="75">
        <f>F312+313:313</f>
        <v>0</v>
      </c>
      <c r="G311" s="75">
        <f>G312+313:313</f>
        <v>0</v>
      </c>
      <c r="H311" s="75">
        <f aca="true" t="shared" si="3" ref="H311:H318">SUM(D311:G311)</f>
        <v>27</v>
      </c>
      <c r="I311" s="10"/>
      <c r="J311" s="10"/>
      <c r="K311" s="1"/>
    </row>
    <row r="312" spans="1:11" ht="25.5">
      <c r="A312" s="74" t="s">
        <v>159</v>
      </c>
      <c r="B312" s="10">
        <v>310</v>
      </c>
      <c r="C312" s="10" t="s">
        <v>356</v>
      </c>
      <c r="D312" s="77"/>
      <c r="E312" s="77"/>
      <c r="F312" s="77"/>
      <c r="G312" s="77"/>
      <c r="H312" s="77">
        <f t="shared" si="3"/>
        <v>0</v>
      </c>
      <c r="I312" s="10"/>
      <c r="J312" s="10"/>
      <c r="K312" s="1"/>
    </row>
    <row r="313" spans="1:11" ht="12.75">
      <c r="A313" s="74" t="s">
        <v>435</v>
      </c>
      <c r="B313" s="10">
        <v>310</v>
      </c>
      <c r="C313" s="10" t="s">
        <v>436</v>
      </c>
      <c r="D313" s="79"/>
      <c r="E313" s="79">
        <v>306</v>
      </c>
      <c r="F313" s="79"/>
      <c r="G313" s="79"/>
      <c r="H313" s="77">
        <f t="shared" si="3"/>
        <v>306</v>
      </c>
      <c r="I313" s="10"/>
      <c r="J313" s="10"/>
      <c r="K313" s="1"/>
    </row>
    <row r="314" spans="1:11" ht="25.5">
      <c r="A314" s="78" t="s">
        <v>318</v>
      </c>
      <c r="B314" s="10"/>
      <c r="C314" s="10"/>
      <c r="D314" s="80">
        <f>D316+D317+D318+D319+D320+D321+D322+D323+D324+D325</f>
        <v>237.1</v>
      </c>
      <c r="E314" s="80">
        <f>E316+E317+E318+E319+E320+E321+E322+E323+E324</f>
        <v>478.80999999999995</v>
      </c>
      <c r="F314" s="80">
        <f>F315+F316+F317+F318+F319+F320+F321+F322+F323+F324</f>
        <v>314.1</v>
      </c>
      <c r="G314" s="80">
        <f>G316+G317+G318+G319+G320+G321+G322+G323+G324</f>
        <v>246.8</v>
      </c>
      <c r="H314" s="72">
        <f t="shared" si="3"/>
        <v>1276.81</v>
      </c>
      <c r="I314" s="10"/>
      <c r="J314" s="10"/>
      <c r="K314" s="1"/>
    </row>
    <row r="315" spans="1:11" ht="12.75">
      <c r="A315" s="81" t="s">
        <v>381</v>
      </c>
      <c r="B315" s="10">
        <v>340</v>
      </c>
      <c r="C315" s="10" t="s">
        <v>378</v>
      </c>
      <c r="D315" s="75"/>
      <c r="E315" s="75"/>
      <c r="F315" s="75"/>
      <c r="G315" s="75"/>
      <c r="H315" s="75">
        <f t="shared" si="3"/>
        <v>0</v>
      </c>
      <c r="I315" s="10"/>
      <c r="J315" s="10"/>
      <c r="K315" s="1"/>
    </row>
    <row r="316" spans="1:11" ht="12.75">
      <c r="A316" s="81" t="s">
        <v>160</v>
      </c>
      <c r="B316" s="10">
        <v>340</v>
      </c>
      <c r="C316" s="10" t="s">
        <v>358</v>
      </c>
      <c r="D316" s="75"/>
      <c r="E316" s="75">
        <v>10</v>
      </c>
      <c r="F316" s="75"/>
      <c r="G316" s="75"/>
      <c r="H316" s="75">
        <f t="shared" si="3"/>
        <v>10</v>
      </c>
      <c r="I316" s="10"/>
      <c r="J316" s="10"/>
      <c r="K316" s="1"/>
    </row>
    <row r="317" spans="1:11" ht="25.5">
      <c r="A317" s="81" t="s">
        <v>320</v>
      </c>
      <c r="B317" s="10">
        <v>340</v>
      </c>
      <c r="C317" s="10" t="s">
        <v>359</v>
      </c>
      <c r="D317" s="75"/>
      <c r="E317" s="75"/>
      <c r="F317" s="75"/>
      <c r="G317" s="75"/>
      <c r="H317" s="75">
        <f t="shared" si="3"/>
        <v>0</v>
      </c>
      <c r="I317" s="10"/>
      <c r="J317" s="10"/>
      <c r="K317" s="1"/>
    </row>
    <row r="318" spans="1:11" ht="12.75">
      <c r="A318" s="81" t="s">
        <v>161</v>
      </c>
      <c r="B318" s="10"/>
      <c r="C318" s="10"/>
      <c r="D318" s="75"/>
      <c r="E318" s="75">
        <v>10</v>
      </c>
      <c r="F318" s="75"/>
      <c r="G318" s="75"/>
      <c r="H318" s="75">
        <f t="shared" si="3"/>
        <v>10</v>
      </c>
      <c r="I318" s="10"/>
      <c r="J318" s="10"/>
      <c r="K318" s="1"/>
    </row>
    <row r="319" spans="1:11" ht="25.5">
      <c r="A319" s="81" t="s">
        <v>162</v>
      </c>
      <c r="B319" s="10">
        <v>340</v>
      </c>
      <c r="C319" s="10" t="s">
        <v>357</v>
      </c>
      <c r="D319" s="77"/>
      <c r="E319" s="77"/>
      <c r="F319" s="77"/>
      <c r="G319" s="77"/>
      <c r="H319" s="77">
        <f aca="true" t="shared" si="4" ref="H319:H325">SUM(D319:G319)</f>
        <v>0</v>
      </c>
      <c r="I319" s="10"/>
      <c r="J319" s="10"/>
      <c r="K319" s="1"/>
    </row>
    <row r="320" spans="1:11" ht="25.5">
      <c r="A320" s="81" t="s">
        <v>163</v>
      </c>
      <c r="B320" s="10">
        <v>340</v>
      </c>
      <c r="C320" s="10" t="s">
        <v>360</v>
      </c>
      <c r="D320" s="75">
        <v>5</v>
      </c>
      <c r="E320" s="75">
        <f>25+119.91</f>
        <v>144.91</v>
      </c>
      <c r="F320" s="75">
        <v>5</v>
      </c>
      <c r="G320" s="75"/>
      <c r="H320" s="75">
        <f t="shared" si="4"/>
        <v>154.91</v>
      </c>
      <c r="I320" s="10"/>
      <c r="J320" s="10"/>
      <c r="K320" s="1"/>
    </row>
    <row r="321" spans="1:11" ht="25.5">
      <c r="A321" s="81" t="s">
        <v>369</v>
      </c>
      <c r="B321" s="10">
        <v>340</v>
      </c>
      <c r="C321" s="10" t="s">
        <v>361</v>
      </c>
      <c r="D321" s="75"/>
      <c r="E321" s="75">
        <v>26.5</v>
      </c>
      <c r="F321" s="75"/>
      <c r="G321" s="75">
        <v>4.75</v>
      </c>
      <c r="H321" s="75">
        <f t="shared" si="4"/>
        <v>31.25</v>
      </c>
      <c r="I321" s="10"/>
      <c r="J321" s="10"/>
      <c r="K321" s="1"/>
    </row>
    <row r="322" spans="1:11" ht="12.75">
      <c r="A322" s="81" t="s">
        <v>164</v>
      </c>
      <c r="B322" s="10"/>
      <c r="C322" s="10"/>
      <c r="D322" s="75"/>
      <c r="E322" s="75"/>
      <c r="F322" s="75"/>
      <c r="G322" s="75"/>
      <c r="H322" s="75">
        <f t="shared" si="4"/>
        <v>0</v>
      </c>
      <c r="I322" s="10"/>
      <c r="J322" s="10"/>
      <c r="K322" s="1"/>
    </row>
    <row r="323" spans="1:11" ht="12.75">
      <c r="A323" s="81" t="s">
        <v>165</v>
      </c>
      <c r="B323" s="10">
        <v>340</v>
      </c>
      <c r="C323" s="10" t="s">
        <v>362</v>
      </c>
      <c r="D323" s="75">
        <v>34</v>
      </c>
      <c r="E323" s="75">
        <v>30</v>
      </c>
      <c r="F323" s="75">
        <v>44.5</v>
      </c>
      <c r="G323" s="75">
        <v>41.5</v>
      </c>
      <c r="H323" s="75">
        <f t="shared" si="4"/>
        <v>150</v>
      </c>
      <c r="I323" s="10"/>
      <c r="J323" s="10"/>
      <c r="K323" s="1"/>
    </row>
    <row r="324" spans="1:11" ht="12.75">
      <c r="A324" s="81" t="s">
        <v>167</v>
      </c>
      <c r="B324" s="10">
        <v>340</v>
      </c>
      <c r="C324" s="10" t="s">
        <v>363</v>
      </c>
      <c r="D324" s="75">
        <v>160.6</v>
      </c>
      <c r="E324" s="75">
        <v>257.4</v>
      </c>
      <c r="F324" s="75">
        <v>264.6</v>
      </c>
      <c r="G324" s="75">
        <v>200.55</v>
      </c>
      <c r="H324" s="75">
        <f t="shared" si="4"/>
        <v>883.1500000000001</v>
      </c>
      <c r="I324" s="10"/>
      <c r="J324" s="10"/>
      <c r="K324" s="1"/>
    </row>
    <row r="325" spans="1:11" ht="12.75">
      <c r="A325" s="81" t="s">
        <v>426</v>
      </c>
      <c r="B325" s="10">
        <v>340</v>
      </c>
      <c r="C325" s="10" t="s">
        <v>428</v>
      </c>
      <c r="D325" s="75">
        <v>37.5</v>
      </c>
      <c r="E325" s="75"/>
      <c r="F325" s="75"/>
      <c r="G325" s="75"/>
      <c r="H325" s="75">
        <f t="shared" si="4"/>
        <v>37.5</v>
      </c>
      <c r="I325" s="10"/>
      <c r="J325" s="10"/>
      <c r="K325" s="1"/>
    </row>
    <row r="326" spans="1:11" ht="25.5">
      <c r="A326" s="82" t="s">
        <v>394</v>
      </c>
      <c r="B326" s="10"/>
      <c r="C326" s="10"/>
      <c r="D326" s="75"/>
      <c r="E326" s="75"/>
      <c r="F326" s="75"/>
      <c r="G326" s="75"/>
      <c r="H326" s="75"/>
      <c r="I326" s="10"/>
      <c r="J326" s="10"/>
      <c r="K326" s="1"/>
    </row>
    <row r="327" spans="1:11" ht="12.75">
      <c r="A327" s="58" t="s">
        <v>168</v>
      </c>
      <c r="B327" s="10"/>
      <c r="C327" s="10"/>
      <c r="D327" s="75"/>
      <c r="E327" s="75"/>
      <c r="F327" s="75"/>
      <c r="G327" s="75"/>
      <c r="H327" s="75">
        <f>SUM(D327:G327)</f>
        <v>0</v>
      </c>
      <c r="I327" s="10"/>
      <c r="J327" s="10"/>
      <c r="K327" s="1"/>
    </row>
    <row r="328" spans="1:11" ht="12.75">
      <c r="A328" s="83" t="s">
        <v>169</v>
      </c>
      <c r="B328" s="83"/>
      <c r="C328" s="83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84"/>
      <c r="B329" s="84"/>
      <c r="C329" s="84"/>
      <c r="D329" s="1"/>
      <c r="E329" s="1"/>
      <c r="F329" s="1"/>
      <c r="G329" s="1"/>
      <c r="H329" s="1"/>
      <c r="I329" s="1"/>
      <c r="J329" s="1"/>
      <c r="K329" s="1"/>
    </row>
    <row r="330" spans="1:11" ht="25.5">
      <c r="A330" s="85" t="s">
        <v>434</v>
      </c>
      <c r="B330" s="85"/>
      <c r="C330" s="85"/>
      <c r="D330" s="85" t="s">
        <v>170</v>
      </c>
      <c r="E330" s="1"/>
      <c r="F330" s="1"/>
      <c r="G330" s="1"/>
      <c r="H330" s="1"/>
      <c r="I330" s="1"/>
      <c r="J330" s="1"/>
      <c r="K330" s="1"/>
    </row>
    <row r="331" spans="1:11" ht="12.75">
      <c r="A331" s="86"/>
      <c r="B331" s="86"/>
      <c r="C331" s="86"/>
      <c r="D331" s="87">
        <v>0</v>
      </c>
      <c r="E331" s="1"/>
      <c r="F331" s="1"/>
      <c r="G331" s="1"/>
      <c r="H331" s="1"/>
      <c r="I331" s="1"/>
      <c r="J331" s="1"/>
      <c r="K331" s="1"/>
    </row>
    <row r="332" spans="1:11" ht="63.75">
      <c r="A332" s="84" t="s">
        <v>171</v>
      </c>
      <c r="B332" s="84"/>
      <c r="C332" s="84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84"/>
      <c r="B333" s="84"/>
      <c r="C333" s="84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84" t="s">
        <v>172</v>
      </c>
      <c r="B334" s="84"/>
      <c r="C334" s="84"/>
      <c r="D334" s="1" t="s">
        <v>395</v>
      </c>
      <c r="E334" s="1"/>
      <c r="F334" s="1"/>
      <c r="G334" s="1"/>
      <c r="H334" s="1"/>
      <c r="I334" s="1"/>
      <c r="J334" s="1"/>
      <c r="K334" s="1"/>
    </row>
    <row r="335" spans="1:11" ht="25.5">
      <c r="A335" s="1"/>
      <c r="B335" s="1"/>
      <c r="C335" s="1"/>
      <c r="D335" s="13" t="s">
        <v>275</v>
      </c>
      <c r="E335" s="1"/>
      <c r="F335" s="7" t="s">
        <v>274</v>
      </c>
      <c r="G335" s="7" t="s">
        <v>273</v>
      </c>
      <c r="H335" s="1"/>
      <c r="I335" s="1"/>
      <c r="J335" s="84" t="s">
        <v>173</v>
      </c>
      <c r="K335" s="1"/>
    </row>
    <row r="336" spans="1:11" ht="12.75">
      <c r="A336" s="1"/>
      <c r="B336" s="1"/>
      <c r="C336" s="1"/>
      <c r="D336" s="13"/>
      <c r="E336" s="1"/>
      <c r="F336" s="7"/>
      <c r="G336" s="7"/>
      <c r="H336" s="1"/>
      <c r="I336" s="1"/>
      <c r="J336" s="84"/>
      <c r="K336" s="1"/>
    </row>
    <row r="337" spans="1:11" ht="12.75">
      <c r="A337" s="84"/>
      <c r="B337" s="84"/>
      <c r="C337" s="84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84" t="s">
        <v>174</v>
      </c>
      <c r="B338" s="84"/>
      <c r="C338" s="84"/>
      <c r="D338" s="1" t="s">
        <v>396</v>
      </c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 t="s">
        <v>272</v>
      </c>
      <c r="E339" s="1"/>
      <c r="F339" s="1"/>
      <c r="G339" s="1"/>
      <c r="H339" s="1"/>
      <c r="I339" s="1"/>
      <c r="J339" s="84"/>
      <c r="K339" s="1"/>
    </row>
    <row r="340" spans="1:11" ht="12.75">
      <c r="A340" s="84" t="s">
        <v>175</v>
      </c>
      <c r="B340" s="84"/>
      <c r="C340" s="84"/>
      <c r="D340" s="1"/>
      <c r="E340" s="1"/>
      <c r="F340" s="1"/>
      <c r="G340" s="1"/>
      <c r="H340" s="1"/>
      <c r="I340" s="1"/>
      <c r="J340" s="1"/>
      <c r="K340" s="1"/>
    </row>
  </sheetData>
  <sheetProtection/>
  <mergeCells count="182">
    <mergeCell ref="B246:C246"/>
    <mergeCell ref="B247:C247"/>
    <mergeCell ref="B248:C248"/>
    <mergeCell ref="A228:K228"/>
    <mergeCell ref="D229:E229"/>
    <mergeCell ref="F229:G229"/>
    <mergeCell ref="H229:I229"/>
    <mergeCell ref="B244:C244"/>
    <mergeCell ref="B245:C245"/>
    <mergeCell ref="D226:E226"/>
    <mergeCell ref="F226:G226"/>
    <mergeCell ref="H226:I226"/>
    <mergeCell ref="D227:E227"/>
    <mergeCell ref="F227:G227"/>
    <mergeCell ref="H227:I227"/>
    <mergeCell ref="A222:K222"/>
    <mergeCell ref="D223:E223"/>
    <mergeCell ref="F223:H223"/>
    <mergeCell ref="D224:E224"/>
    <mergeCell ref="F224:H224"/>
    <mergeCell ref="A225:K225"/>
    <mergeCell ref="D219:E219"/>
    <mergeCell ref="F219:H219"/>
    <mergeCell ref="D220:E220"/>
    <mergeCell ref="F220:H220"/>
    <mergeCell ref="D221:E221"/>
    <mergeCell ref="F221:H221"/>
    <mergeCell ref="D216:E216"/>
    <mergeCell ref="F216:H216"/>
    <mergeCell ref="D217:E217"/>
    <mergeCell ref="F217:H217"/>
    <mergeCell ref="D218:E218"/>
    <mergeCell ref="F218:H218"/>
    <mergeCell ref="F211:H211"/>
    <mergeCell ref="F212:H212"/>
    <mergeCell ref="A213:K213"/>
    <mergeCell ref="D214:E214"/>
    <mergeCell ref="F214:H214"/>
    <mergeCell ref="D215:E215"/>
    <mergeCell ref="F215:H215"/>
    <mergeCell ref="G205:H205"/>
    <mergeCell ref="G206:H206"/>
    <mergeCell ref="A207:K207"/>
    <mergeCell ref="A208:K208"/>
    <mergeCell ref="F209:H209"/>
    <mergeCell ref="F210:H210"/>
    <mergeCell ref="I201:I202"/>
    <mergeCell ref="J201:J202"/>
    <mergeCell ref="K201:K202"/>
    <mergeCell ref="G202:H202"/>
    <mergeCell ref="F203:H203"/>
    <mergeCell ref="G204:H204"/>
    <mergeCell ref="A194:F194"/>
    <mergeCell ref="A195:K195"/>
    <mergeCell ref="A196:J196"/>
    <mergeCell ref="A197:J197"/>
    <mergeCell ref="A198:H198"/>
    <mergeCell ref="A200:A202"/>
    <mergeCell ref="D200:E200"/>
    <mergeCell ref="F200:K200"/>
    <mergeCell ref="D201:E201"/>
    <mergeCell ref="F201:H201"/>
    <mergeCell ref="D188:G188"/>
    <mergeCell ref="D189:H189"/>
    <mergeCell ref="D190:G190"/>
    <mergeCell ref="D191:G191"/>
    <mergeCell ref="D192:G192"/>
    <mergeCell ref="D193:G193"/>
    <mergeCell ref="D181:H181"/>
    <mergeCell ref="D182:H182"/>
    <mergeCell ref="D183:G183"/>
    <mergeCell ref="D185:H185"/>
    <mergeCell ref="D186:G186"/>
    <mergeCell ref="D187:H187"/>
    <mergeCell ref="D175:G175"/>
    <mergeCell ref="D176:G176"/>
    <mergeCell ref="D177:H177"/>
    <mergeCell ref="D178:G178"/>
    <mergeCell ref="D179:G179"/>
    <mergeCell ref="D180:H180"/>
    <mergeCell ref="D169:G169"/>
    <mergeCell ref="D170:G170"/>
    <mergeCell ref="D171:G171"/>
    <mergeCell ref="D172:G172"/>
    <mergeCell ref="D173:G173"/>
    <mergeCell ref="D174:G174"/>
    <mergeCell ref="D163:G163"/>
    <mergeCell ref="D164:G164"/>
    <mergeCell ref="D165:G165"/>
    <mergeCell ref="D166:G166"/>
    <mergeCell ref="D167:G167"/>
    <mergeCell ref="D168:G168"/>
    <mergeCell ref="D157:G157"/>
    <mergeCell ref="D158:G158"/>
    <mergeCell ref="D159:G159"/>
    <mergeCell ref="D160:G160"/>
    <mergeCell ref="D161:G161"/>
    <mergeCell ref="D162:G162"/>
    <mergeCell ref="D151:G151"/>
    <mergeCell ref="D152:G152"/>
    <mergeCell ref="D153:G153"/>
    <mergeCell ref="D154:G154"/>
    <mergeCell ref="D155:G155"/>
    <mergeCell ref="D156:G156"/>
    <mergeCell ref="D145:G145"/>
    <mergeCell ref="D146:G146"/>
    <mergeCell ref="D147:G147"/>
    <mergeCell ref="D148:G148"/>
    <mergeCell ref="D149:G149"/>
    <mergeCell ref="D150:G150"/>
    <mergeCell ref="D139:G139"/>
    <mergeCell ref="D140:G140"/>
    <mergeCell ref="D141:G141"/>
    <mergeCell ref="D142:G142"/>
    <mergeCell ref="D143:G143"/>
    <mergeCell ref="D144:G144"/>
    <mergeCell ref="A134:B134"/>
    <mergeCell ref="D134:G135"/>
    <mergeCell ref="A136:B137"/>
    <mergeCell ref="D136:G136"/>
    <mergeCell ref="D137:G137"/>
    <mergeCell ref="D138:G138"/>
    <mergeCell ref="B95:D95"/>
    <mergeCell ref="B96:D96"/>
    <mergeCell ref="B97:D97"/>
    <mergeCell ref="F122:F123"/>
    <mergeCell ref="F124:F125"/>
    <mergeCell ref="A133:B133"/>
    <mergeCell ref="A83:F83"/>
    <mergeCell ref="A84:J84"/>
    <mergeCell ref="A91:F91"/>
    <mergeCell ref="B92:D92"/>
    <mergeCell ref="B93:D93"/>
    <mergeCell ref="B94:D94"/>
    <mergeCell ref="A77:F77"/>
    <mergeCell ref="A78:F78"/>
    <mergeCell ref="A79:F79"/>
    <mergeCell ref="A80:F80"/>
    <mergeCell ref="A81:F81"/>
    <mergeCell ref="A82:F82"/>
    <mergeCell ref="A71:J71"/>
    <mergeCell ref="A72:G72"/>
    <mergeCell ref="A73:G73"/>
    <mergeCell ref="A74:F74"/>
    <mergeCell ref="A75:F75"/>
    <mergeCell ref="A76:F76"/>
    <mergeCell ref="A43:J43"/>
    <mergeCell ref="A44:J44"/>
    <mergeCell ref="A47:G47"/>
    <mergeCell ref="A57:G57"/>
    <mergeCell ref="A61:H61"/>
    <mergeCell ref="A63:G63"/>
    <mergeCell ref="D34:J34"/>
    <mergeCell ref="A38:H38"/>
    <mergeCell ref="A39:H39"/>
    <mergeCell ref="A40:K40"/>
    <mergeCell ref="A41:J41"/>
    <mergeCell ref="A42:J42"/>
    <mergeCell ref="D28:J28"/>
    <mergeCell ref="D29:J29"/>
    <mergeCell ref="D30:J30"/>
    <mergeCell ref="D31:J31"/>
    <mergeCell ref="D32:J32"/>
    <mergeCell ref="D33:J33"/>
    <mergeCell ref="D22:J22"/>
    <mergeCell ref="D23:J23"/>
    <mergeCell ref="D24:J24"/>
    <mergeCell ref="D25:J25"/>
    <mergeCell ref="D26:J26"/>
    <mergeCell ref="D27:J27"/>
    <mergeCell ref="D16:J16"/>
    <mergeCell ref="D17:J17"/>
    <mergeCell ref="D18:J18"/>
    <mergeCell ref="D19:J19"/>
    <mergeCell ref="D20:J20"/>
    <mergeCell ref="D21:J21"/>
    <mergeCell ref="A2:J2"/>
    <mergeCell ref="A3:J3"/>
    <mergeCell ref="D12:J12"/>
    <mergeCell ref="D13:J13"/>
    <mergeCell ref="D14:J14"/>
    <mergeCell ref="D15:J15"/>
  </mergeCells>
  <hyperlinks>
    <hyperlink ref="D19" r:id="rId1" display="namgymn@mail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0"/>
  <sheetViews>
    <sheetView zoomScalePageLayoutView="0" workbookViewId="0" topLeftCell="A265">
      <selection activeCell="E282" sqref="E282"/>
    </sheetView>
  </sheetViews>
  <sheetFormatPr defaultColWidth="9.00390625" defaultRowHeight="12.75"/>
  <cols>
    <col min="1" max="1" width="29.125" style="0" customWidth="1"/>
    <col min="4" max="4" width="13.625" style="0" customWidth="1"/>
    <col min="5" max="5" width="12.875" style="0" customWidth="1"/>
    <col min="6" max="6" width="12.25390625" style="0" customWidth="1"/>
    <col min="7" max="7" width="13.625" style="0" customWidth="1"/>
    <col min="8" max="8" width="13.25390625" style="0" customWidth="1"/>
  </cols>
  <sheetData>
    <row r="1" spans="1:11" ht="12.75">
      <c r="A1" s="5"/>
      <c r="B1" s="5"/>
      <c r="C1" s="5"/>
      <c r="D1" s="1"/>
      <c r="E1" s="1"/>
      <c r="F1" s="1"/>
      <c r="G1" s="1"/>
      <c r="H1" s="1"/>
      <c r="I1" s="1"/>
      <c r="J1" s="1"/>
      <c r="K1" s="1"/>
    </row>
    <row r="2" spans="1:11" ht="12.7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1"/>
    </row>
    <row r="3" spans="1:11" ht="12.7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1"/>
    </row>
    <row r="4" spans="1:11" ht="12.75">
      <c r="A4" s="1"/>
      <c r="B4" s="1"/>
      <c r="C4" s="1"/>
      <c r="D4" s="7"/>
      <c r="E4" s="8" t="s">
        <v>397</v>
      </c>
      <c r="F4" s="1"/>
      <c r="G4" s="1"/>
      <c r="H4" s="1"/>
      <c r="I4" s="1"/>
      <c r="J4" s="1"/>
      <c r="K4" s="1"/>
    </row>
    <row r="5" spans="1:11" ht="12.75">
      <c r="A5" s="9" t="s">
        <v>364</v>
      </c>
      <c r="B5" s="9"/>
      <c r="C5" s="9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423</v>
      </c>
      <c r="B6" s="9"/>
      <c r="C6" s="9"/>
      <c r="D6" s="1"/>
      <c r="E6" s="1"/>
      <c r="F6" s="1"/>
      <c r="G6" s="1" t="s">
        <v>432</v>
      </c>
      <c r="H6" s="1"/>
      <c r="I6" s="1"/>
      <c r="J6" s="1"/>
      <c r="K6" s="1"/>
    </row>
    <row r="7" spans="1:11" ht="12.75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 t="s">
        <v>425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 t="s">
        <v>433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9" t="s">
        <v>3</v>
      </c>
      <c r="B11" s="9"/>
      <c r="C11" s="9"/>
      <c r="D11" s="1"/>
      <c r="E11" s="1"/>
      <c r="F11" s="1"/>
      <c r="G11" s="1"/>
      <c r="H11" s="1"/>
      <c r="I11" s="1"/>
      <c r="J11" s="1"/>
      <c r="K11" s="1"/>
    </row>
    <row r="12" spans="1:11" ht="25.5">
      <c r="A12" s="10" t="s">
        <v>4</v>
      </c>
      <c r="B12" s="10"/>
      <c r="C12" s="10"/>
      <c r="D12" s="94" t="str">
        <f>A3</f>
        <v>Муниципальное бюджетное общеобразовательное учреждение "Намская улусная гимназия имени Н.С. Охлопкова" Муниципального образования "Намский улус" Республики Саха (Якутия).</v>
      </c>
      <c r="E12" s="94"/>
      <c r="F12" s="94"/>
      <c r="G12" s="94"/>
      <c r="H12" s="94"/>
      <c r="I12" s="94"/>
      <c r="J12" s="94"/>
      <c r="K12" s="1"/>
    </row>
    <row r="13" spans="1:11" ht="12.75">
      <c r="A13" s="10" t="s">
        <v>5</v>
      </c>
      <c r="B13" s="10"/>
      <c r="C13" s="10"/>
      <c r="D13" s="94" t="s">
        <v>6</v>
      </c>
      <c r="E13" s="94"/>
      <c r="F13" s="94"/>
      <c r="G13" s="94"/>
      <c r="H13" s="94"/>
      <c r="I13" s="94"/>
      <c r="J13" s="94"/>
      <c r="K13" s="1"/>
    </row>
    <row r="14" spans="1:11" ht="12.75">
      <c r="A14" s="10" t="s">
        <v>7</v>
      </c>
      <c r="B14" s="10"/>
      <c r="C14" s="10"/>
      <c r="D14" s="95">
        <v>40872</v>
      </c>
      <c r="E14" s="94"/>
      <c r="F14" s="94"/>
      <c r="G14" s="94"/>
      <c r="H14" s="94"/>
      <c r="I14" s="94"/>
      <c r="J14" s="94"/>
      <c r="K14" s="1"/>
    </row>
    <row r="15" spans="1:11" ht="12.75">
      <c r="A15" s="10" t="s">
        <v>8</v>
      </c>
      <c r="B15" s="10"/>
      <c r="C15" s="10"/>
      <c r="D15" s="94" t="s">
        <v>284</v>
      </c>
      <c r="E15" s="94"/>
      <c r="F15" s="94"/>
      <c r="G15" s="94"/>
      <c r="H15" s="94"/>
      <c r="I15" s="94"/>
      <c r="J15" s="94"/>
      <c r="K15" s="1"/>
    </row>
    <row r="16" spans="1:11" ht="12.75">
      <c r="A16" s="10" t="s">
        <v>9</v>
      </c>
      <c r="B16" s="10"/>
      <c r="C16" s="10"/>
      <c r="D16" s="94" t="s">
        <v>6</v>
      </c>
      <c r="E16" s="94"/>
      <c r="F16" s="94"/>
      <c r="G16" s="94"/>
      <c r="H16" s="94"/>
      <c r="I16" s="94"/>
      <c r="J16" s="94"/>
      <c r="K16" s="1"/>
    </row>
    <row r="17" spans="1:11" ht="12.75">
      <c r="A17" s="10" t="s">
        <v>10</v>
      </c>
      <c r="B17" s="10"/>
      <c r="C17" s="10"/>
      <c r="D17" s="94">
        <v>84116241280</v>
      </c>
      <c r="E17" s="94"/>
      <c r="F17" s="94"/>
      <c r="G17" s="94"/>
      <c r="H17" s="94"/>
      <c r="I17" s="94"/>
      <c r="J17" s="94"/>
      <c r="K17" s="1"/>
    </row>
    <row r="18" spans="1:11" ht="12.75">
      <c r="A18" s="10" t="s">
        <v>11</v>
      </c>
      <c r="B18" s="10"/>
      <c r="C18" s="10"/>
      <c r="D18" s="94">
        <v>84116241280</v>
      </c>
      <c r="E18" s="94"/>
      <c r="F18" s="94"/>
      <c r="G18" s="94"/>
      <c r="H18" s="94"/>
      <c r="I18" s="94"/>
      <c r="J18" s="94"/>
      <c r="K18" s="1"/>
    </row>
    <row r="19" spans="1:11" ht="12.75">
      <c r="A19" s="10" t="s">
        <v>12</v>
      </c>
      <c r="B19" s="10"/>
      <c r="C19" s="10"/>
      <c r="D19" s="96" t="s">
        <v>13</v>
      </c>
      <c r="E19" s="96"/>
      <c r="F19" s="96"/>
      <c r="G19" s="96"/>
      <c r="H19" s="96"/>
      <c r="I19" s="96"/>
      <c r="J19" s="96"/>
      <c r="K19" s="1"/>
    </row>
    <row r="20" spans="1:11" ht="12.75">
      <c r="A20" s="10" t="s">
        <v>14</v>
      </c>
      <c r="B20" s="10"/>
      <c r="C20" s="10"/>
      <c r="D20" s="94" t="s">
        <v>15</v>
      </c>
      <c r="E20" s="94"/>
      <c r="F20" s="94"/>
      <c r="G20" s="94"/>
      <c r="H20" s="94"/>
      <c r="I20" s="94"/>
      <c r="J20" s="94"/>
      <c r="K20" s="1"/>
    </row>
    <row r="21" spans="1:11" ht="12.75">
      <c r="A21" s="10" t="s">
        <v>16</v>
      </c>
      <c r="B21" s="10"/>
      <c r="C21" s="10"/>
      <c r="D21" s="94" t="s">
        <v>17</v>
      </c>
      <c r="E21" s="94"/>
      <c r="F21" s="94"/>
      <c r="G21" s="94"/>
      <c r="H21" s="94"/>
      <c r="I21" s="94"/>
      <c r="J21" s="94"/>
      <c r="K21" s="1"/>
    </row>
    <row r="22" spans="1:11" ht="12.75">
      <c r="A22" s="10" t="s">
        <v>18</v>
      </c>
      <c r="B22" s="10"/>
      <c r="C22" s="10"/>
      <c r="D22" s="94" t="s">
        <v>19</v>
      </c>
      <c r="E22" s="94"/>
      <c r="F22" s="94"/>
      <c r="G22" s="94"/>
      <c r="H22" s="94"/>
      <c r="I22" s="94"/>
      <c r="J22" s="94"/>
      <c r="K22" s="1"/>
    </row>
    <row r="23" spans="1:11" ht="12.75">
      <c r="A23" s="10" t="s">
        <v>20</v>
      </c>
      <c r="B23" s="10"/>
      <c r="C23" s="10"/>
      <c r="D23" s="94" t="s">
        <v>21</v>
      </c>
      <c r="E23" s="94"/>
      <c r="F23" s="94"/>
      <c r="G23" s="94"/>
      <c r="H23" s="94"/>
      <c r="I23" s="94"/>
      <c r="J23" s="94"/>
      <c r="K23" s="1"/>
    </row>
    <row r="24" spans="1:11" ht="12.75">
      <c r="A24" s="10" t="s">
        <v>22</v>
      </c>
      <c r="B24" s="10"/>
      <c r="C24" s="10"/>
      <c r="D24" s="94" t="s">
        <v>23</v>
      </c>
      <c r="E24" s="94"/>
      <c r="F24" s="94"/>
      <c r="G24" s="94"/>
      <c r="H24" s="94"/>
      <c r="I24" s="94"/>
      <c r="J24" s="94"/>
      <c r="K24" s="1"/>
    </row>
    <row r="25" spans="1:11" ht="12.75">
      <c r="A25" s="10" t="s">
        <v>24</v>
      </c>
      <c r="B25" s="10"/>
      <c r="C25" s="10"/>
      <c r="D25" s="94">
        <v>23292092</v>
      </c>
      <c r="E25" s="94"/>
      <c r="F25" s="94"/>
      <c r="G25" s="94"/>
      <c r="H25" s="94"/>
      <c r="I25" s="94"/>
      <c r="J25" s="94"/>
      <c r="K25" s="1"/>
    </row>
    <row r="26" spans="1:11" ht="25.5">
      <c r="A26" s="10" t="s">
        <v>25</v>
      </c>
      <c r="B26" s="10"/>
      <c r="C26" s="10"/>
      <c r="D26" s="94">
        <v>14</v>
      </c>
      <c r="E26" s="94"/>
      <c r="F26" s="94"/>
      <c r="G26" s="94"/>
      <c r="H26" s="94"/>
      <c r="I26" s="94"/>
      <c r="J26" s="94"/>
      <c r="K26" s="1"/>
    </row>
    <row r="27" spans="1:11" ht="12.75">
      <c r="A27" s="10" t="s">
        <v>26</v>
      </c>
      <c r="B27" s="10"/>
      <c r="C27" s="10"/>
      <c r="D27" s="94">
        <v>98235825001</v>
      </c>
      <c r="E27" s="94"/>
      <c r="F27" s="94"/>
      <c r="G27" s="94"/>
      <c r="H27" s="94"/>
      <c r="I27" s="94"/>
      <c r="J27" s="94"/>
      <c r="K27" s="1"/>
    </row>
    <row r="28" spans="1:11" ht="25.5">
      <c r="A28" s="10" t="s">
        <v>27</v>
      </c>
      <c r="B28" s="10"/>
      <c r="C28" s="10"/>
      <c r="D28" s="94">
        <v>72</v>
      </c>
      <c r="E28" s="94"/>
      <c r="F28" s="94"/>
      <c r="G28" s="94"/>
      <c r="H28" s="94"/>
      <c r="I28" s="94"/>
      <c r="J28" s="94"/>
      <c r="K28" s="1"/>
    </row>
    <row r="29" spans="1:11" ht="12.75">
      <c r="A29" s="10" t="s">
        <v>28</v>
      </c>
      <c r="B29" s="10"/>
      <c r="C29" s="10"/>
      <c r="D29" s="94">
        <v>49007</v>
      </c>
      <c r="E29" s="94"/>
      <c r="F29" s="94"/>
      <c r="G29" s="94"/>
      <c r="H29" s="94"/>
      <c r="I29" s="94"/>
      <c r="J29" s="94"/>
      <c r="K29" s="1"/>
    </row>
    <row r="30" spans="1:11" ht="38.25">
      <c r="A30" s="10" t="s">
        <v>29</v>
      </c>
      <c r="B30" s="12"/>
      <c r="C30" s="12"/>
      <c r="D30" s="97" t="s">
        <v>430</v>
      </c>
      <c r="E30" s="98"/>
      <c r="F30" s="98"/>
      <c r="G30" s="98"/>
      <c r="H30" s="98"/>
      <c r="I30" s="98"/>
      <c r="J30" s="99"/>
      <c r="K30" s="1"/>
    </row>
    <row r="31" spans="1:11" ht="12.75">
      <c r="A31" s="10" t="s">
        <v>30</v>
      </c>
      <c r="B31" s="10"/>
      <c r="C31" s="10"/>
      <c r="D31" s="94"/>
      <c r="E31" s="94"/>
      <c r="F31" s="94"/>
      <c r="G31" s="94"/>
      <c r="H31" s="94"/>
      <c r="I31" s="94"/>
      <c r="J31" s="94"/>
      <c r="K31" s="1"/>
    </row>
    <row r="32" spans="1:11" ht="25.5">
      <c r="A32" s="10" t="s">
        <v>31</v>
      </c>
      <c r="B32" s="10"/>
      <c r="C32" s="10"/>
      <c r="D32" s="94"/>
      <c r="E32" s="94"/>
      <c r="F32" s="94"/>
      <c r="G32" s="94"/>
      <c r="H32" s="94"/>
      <c r="I32" s="94"/>
      <c r="J32" s="94"/>
      <c r="K32" s="1"/>
    </row>
    <row r="33" spans="1:11" ht="63.75">
      <c r="A33" s="10" t="s">
        <v>32</v>
      </c>
      <c r="B33" s="10"/>
      <c r="C33" s="10"/>
      <c r="D33" s="100">
        <v>2014</v>
      </c>
      <c r="E33" s="100"/>
      <c r="F33" s="100"/>
      <c r="G33" s="100"/>
      <c r="H33" s="100"/>
      <c r="I33" s="100"/>
      <c r="J33" s="100"/>
      <c r="K33" s="1"/>
    </row>
    <row r="34" spans="1:11" ht="89.25">
      <c r="A34" s="10" t="s">
        <v>33</v>
      </c>
      <c r="B34" s="10"/>
      <c r="C34" s="10"/>
      <c r="D34" s="100" t="s">
        <v>283</v>
      </c>
      <c r="E34" s="100"/>
      <c r="F34" s="100"/>
      <c r="G34" s="100"/>
      <c r="H34" s="100"/>
      <c r="I34" s="100"/>
      <c r="J34" s="100"/>
      <c r="K34" s="1"/>
    </row>
    <row r="35" spans="1:11" ht="12.75">
      <c r="A35" s="13"/>
      <c r="B35" s="13"/>
      <c r="C35" s="13"/>
      <c r="D35" s="1"/>
      <c r="E35" s="1"/>
      <c r="F35" s="1"/>
      <c r="G35" s="1"/>
      <c r="H35" s="1"/>
      <c r="I35" s="1"/>
      <c r="J35" s="1"/>
      <c r="K35" s="1"/>
    </row>
    <row r="36" spans="1:11" ht="12.75">
      <c r="A36" s="9" t="s">
        <v>290</v>
      </c>
      <c r="B36" s="9"/>
      <c r="C36" s="9"/>
      <c r="D36" s="1"/>
      <c r="E36" s="1"/>
      <c r="F36" s="1"/>
      <c r="G36" s="1"/>
      <c r="H36" s="1"/>
      <c r="I36" s="1"/>
      <c r="J36" s="1"/>
      <c r="K36" s="1"/>
    </row>
    <row r="37" spans="1:11" ht="12.75">
      <c r="A37" s="1" t="s">
        <v>383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01" t="s">
        <v>276</v>
      </c>
      <c r="B38" s="101"/>
      <c r="C38" s="101"/>
      <c r="D38" s="101"/>
      <c r="E38" s="101"/>
      <c r="F38" s="101"/>
      <c r="G38" s="101"/>
      <c r="H38" s="101"/>
      <c r="I38" s="1"/>
      <c r="J38" s="1"/>
      <c r="K38" s="1"/>
    </row>
    <row r="39" spans="1:11" ht="12.75">
      <c r="A39" s="102" t="s">
        <v>277</v>
      </c>
      <c r="B39" s="102"/>
      <c r="C39" s="102"/>
      <c r="D39" s="102"/>
      <c r="E39" s="102"/>
      <c r="F39" s="102"/>
      <c r="G39" s="102"/>
      <c r="H39" s="102"/>
      <c r="I39" s="1"/>
      <c r="J39" s="1"/>
      <c r="K39" s="1"/>
    </row>
    <row r="40" spans="1:11" ht="12.75">
      <c r="A40" s="103" t="s">
        <v>278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1:11" ht="12.75">
      <c r="A41" s="103" t="s">
        <v>279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"/>
    </row>
    <row r="42" spans="1:11" ht="12.75">
      <c r="A42" s="103" t="s">
        <v>280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"/>
    </row>
    <row r="43" spans="1:11" ht="12.75">
      <c r="A43" s="103" t="s">
        <v>281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"/>
    </row>
    <row r="44" spans="1:11" ht="12.75">
      <c r="A44" s="103" t="s">
        <v>282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 t="s">
        <v>384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03" t="s">
        <v>210</v>
      </c>
      <c r="B47" s="103"/>
      <c r="C47" s="103"/>
      <c r="D47" s="103"/>
      <c r="E47" s="103"/>
      <c r="F47" s="103"/>
      <c r="G47" s="103"/>
      <c r="H47" s="1"/>
      <c r="I47" s="1"/>
      <c r="J47" s="1"/>
      <c r="K47" s="1"/>
    </row>
    <row r="48" spans="1:11" ht="12.75">
      <c r="A48" s="1" t="s">
        <v>211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 t="s">
        <v>212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 t="s">
        <v>213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 t="s">
        <v>214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 t="s">
        <v>215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 t="s">
        <v>200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 t="s">
        <v>201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 t="s">
        <v>216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 t="s">
        <v>219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04" t="s">
        <v>217</v>
      </c>
      <c r="B57" s="104"/>
      <c r="C57" s="104"/>
      <c r="D57" s="104"/>
      <c r="E57" s="104"/>
      <c r="F57" s="104"/>
      <c r="G57" s="104"/>
      <c r="H57" s="1"/>
      <c r="I57" s="1"/>
      <c r="J57" s="1"/>
      <c r="K57" s="1"/>
    </row>
    <row r="58" spans="1:11" ht="12.75">
      <c r="A58" s="1" t="s">
        <v>222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 t="s">
        <v>221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 t="s">
        <v>220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03" t="s">
        <v>218</v>
      </c>
      <c r="B61" s="103"/>
      <c r="C61" s="103"/>
      <c r="D61" s="103"/>
      <c r="E61" s="103"/>
      <c r="F61" s="103"/>
      <c r="G61" s="103"/>
      <c r="H61" s="103"/>
      <c r="I61" s="1"/>
      <c r="J61" s="1"/>
      <c r="K61" s="1"/>
    </row>
    <row r="62" spans="1:11" ht="12.75">
      <c r="A62" s="1" t="s">
        <v>207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03" t="s">
        <v>202</v>
      </c>
      <c r="B63" s="103"/>
      <c r="C63" s="103"/>
      <c r="D63" s="103"/>
      <c r="E63" s="103"/>
      <c r="F63" s="103"/>
      <c r="G63" s="103"/>
      <c r="H63" s="1"/>
      <c r="I63" s="1"/>
      <c r="J63" s="1"/>
      <c r="K63" s="1"/>
    </row>
    <row r="64" spans="1:11" ht="12.75">
      <c r="A64" s="1" t="s">
        <v>203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 t="s">
        <v>204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 t="s">
        <v>205</v>
      </c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 t="s">
        <v>206</v>
      </c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 t="s">
        <v>208</v>
      </c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 t="s">
        <v>209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05" t="s">
        <v>385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"/>
    </row>
    <row r="72" spans="1:11" ht="12.75">
      <c r="A72" s="106" t="s">
        <v>286</v>
      </c>
      <c r="B72" s="106"/>
      <c r="C72" s="106"/>
      <c r="D72" s="106"/>
      <c r="E72" s="106"/>
      <c r="F72" s="106"/>
      <c r="G72" s="106"/>
      <c r="H72" s="14"/>
      <c r="I72" s="14"/>
      <c r="J72" s="14"/>
      <c r="K72" s="1"/>
    </row>
    <row r="73" spans="1:11" ht="12.75">
      <c r="A73" s="106" t="s">
        <v>285</v>
      </c>
      <c r="B73" s="106"/>
      <c r="C73" s="106"/>
      <c r="D73" s="106"/>
      <c r="E73" s="106"/>
      <c r="F73" s="106"/>
      <c r="G73" s="106"/>
      <c r="H73" s="14"/>
      <c r="I73" s="14"/>
      <c r="J73" s="14"/>
      <c r="K73" s="1"/>
    </row>
    <row r="74" spans="1:11" ht="12.75">
      <c r="A74" s="107" t="s">
        <v>223</v>
      </c>
      <c r="B74" s="107"/>
      <c r="C74" s="107"/>
      <c r="D74" s="107"/>
      <c r="E74" s="107"/>
      <c r="F74" s="107"/>
      <c r="G74" s="15"/>
      <c r="H74" s="14"/>
      <c r="I74" s="14"/>
      <c r="J74" s="14"/>
      <c r="K74" s="1"/>
    </row>
    <row r="75" spans="1:11" ht="12.75">
      <c r="A75" s="107" t="s">
        <v>224</v>
      </c>
      <c r="B75" s="107"/>
      <c r="C75" s="107"/>
      <c r="D75" s="107"/>
      <c r="E75" s="107"/>
      <c r="F75" s="107"/>
      <c r="G75" s="15"/>
      <c r="H75" s="14"/>
      <c r="I75" s="14"/>
      <c r="J75" s="14"/>
      <c r="K75" s="1"/>
    </row>
    <row r="76" spans="1:11" ht="12.75">
      <c r="A76" s="107" t="s">
        <v>230</v>
      </c>
      <c r="B76" s="107"/>
      <c r="C76" s="107"/>
      <c r="D76" s="107"/>
      <c r="E76" s="107"/>
      <c r="F76" s="107"/>
      <c r="G76" s="15"/>
      <c r="H76" s="14"/>
      <c r="I76" s="14"/>
      <c r="J76" s="14"/>
      <c r="K76" s="1"/>
    </row>
    <row r="77" spans="1:11" ht="12.75">
      <c r="A77" s="107" t="s">
        <v>231</v>
      </c>
      <c r="B77" s="107"/>
      <c r="C77" s="107"/>
      <c r="D77" s="107"/>
      <c r="E77" s="107"/>
      <c r="F77" s="107"/>
      <c r="G77" s="15"/>
      <c r="H77" s="14"/>
      <c r="I77" s="14"/>
      <c r="J77" s="14"/>
      <c r="K77" s="1"/>
    </row>
    <row r="78" spans="1:11" ht="12.75">
      <c r="A78" s="106" t="s">
        <v>232</v>
      </c>
      <c r="B78" s="106"/>
      <c r="C78" s="106"/>
      <c r="D78" s="106"/>
      <c r="E78" s="106"/>
      <c r="F78" s="106"/>
      <c r="G78" s="15"/>
      <c r="H78" s="14"/>
      <c r="I78" s="14"/>
      <c r="J78" s="14"/>
      <c r="K78" s="1"/>
    </row>
    <row r="79" spans="1:11" ht="12.75">
      <c r="A79" s="107" t="s">
        <v>225</v>
      </c>
      <c r="B79" s="107"/>
      <c r="C79" s="107"/>
      <c r="D79" s="107"/>
      <c r="E79" s="107"/>
      <c r="F79" s="107"/>
      <c r="G79" s="15"/>
      <c r="H79" s="14"/>
      <c r="I79" s="14"/>
      <c r="J79" s="14"/>
      <c r="K79" s="1"/>
    </row>
    <row r="80" spans="1:11" ht="12.75">
      <c r="A80" s="107" t="s">
        <v>226</v>
      </c>
      <c r="B80" s="107"/>
      <c r="C80" s="107"/>
      <c r="D80" s="107"/>
      <c r="E80" s="107"/>
      <c r="F80" s="107"/>
      <c r="G80" s="15"/>
      <c r="H80" s="14"/>
      <c r="I80" s="14"/>
      <c r="J80" s="14"/>
      <c r="K80" s="1"/>
    </row>
    <row r="81" spans="1:11" ht="12.75">
      <c r="A81" s="107" t="s">
        <v>227</v>
      </c>
      <c r="B81" s="107"/>
      <c r="C81" s="107"/>
      <c r="D81" s="107"/>
      <c r="E81" s="107"/>
      <c r="F81" s="107"/>
      <c r="G81" s="15"/>
      <c r="H81" s="14"/>
      <c r="I81" s="14"/>
      <c r="J81" s="14"/>
      <c r="K81" s="1"/>
    </row>
    <row r="82" spans="1:11" ht="12.75">
      <c r="A82" s="107" t="s">
        <v>228</v>
      </c>
      <c r="B82" s="107"/>
      <c r="C82" s="107"/>
      <c r="D82" s="107"/>
      <c r="E82" s="107"/>
      <c r="F82" s="107"/>
      <c r="G82" s="15"/>
      <c r="H82" s="14"/>
      <c r="I82" s="14"/>
      <c r="J82" s="14"/>
      <c r="K82" s="1"/>
    </row>
    <row r="83" spans="1:11" ht="12.75">
      <c r="A83" s="107" t="s">
        <v>229</v>
      </c>
      <c r="B83" s="107"/>
      <c r="C83" s="107"/>
      <c r="D83" s="107"/>
      <c r="E83" s="107"/>
      <c r="F83" s="107"/>
      <c r="G83" s="15"/>
      <c r="H83" s="14"/>
      <c r="I83" s="14"/>
      <c r="J83" s="14"/>
      <c r="K83" s="1"/>
    </row>
    <row r="84" spans="1:11" ht="12.75">
      <c r="A84" s="108" t="s">
        <v>35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"/>
    </row>
    <row r="85" spans="1:11" ht="25.5">
      <c r="A85" s="17" t="s">
        <v>293</v>
      </c>
      <c r="B85" s="17"/>
      <c r="C85" s="17"/>
      <c r="D85" s="18" t="s">
        <v>36</v>
      </c>
      <c r="E85" s="1"/>
      <c r="F85" s="1"/>
      <c r="G85" s="1"/>
      <c r="H85" s="1"/>
      <c r="I85" s="1"/>
      <c r="J85" s="1"/>
      <c r="K85" s="1"/>
    </row>
    <row r="86" spans="1:11" ht="38.25">
      <c r="A86" s="16" t="s">
        <v>326</v>
      </c>
      <c r="B86" s="16"/>
      <c r="C86" s="16"/>
      <c r="D86" s="1" t="s">
        <v>37</v>
      </c>
      <c r="E86" s="1"/>
      <c r="F86" s="1"/>
      <c r="G86" s="1"/>
      <c r="H86" s="1"/>
      <c r="I86" s="1"/>
      <c r="J86" s="1"/>
      <c r="K86" s="1"/>
    </row>
    <row r="87" spans="1:11" ht="12.75">
      <c r="A87" s="16"/>
      <c r="B87" s="16"/>
      <c r="C87" s="16"/>
      <c r="D87" s="1" t="s">
        <v>38</v>
      </c>
      <c r="E87" s="1"/>
      <c r="F87" s="1"/>
      <c r="G87" s="1"/>
      <c r="H87" s="1"/>
      <c r="I87" s="1"/>
      <c r="J87" s="1"/>
      <c r="K87" s="1"/>
    </row>
    <row r="88" spans="1:11" ht="12.75">
      <c r="A88" s="16" t="s">
        <v>39</v>
      </c>
      <c r="B88" s="16"/>
      <c r="C88" s="16"/>
      <c r="D88" s="1" t="s">
        <v>40</v>
      </c>
      <c r="E88" s="1"/>
      <c r="F88" s="1"/>
      <c r="G88" s="1"/>
      <c r="H88" s="1"/>
      <c r="I88" s="1"/>
      <c r="J88" s="1"/>
      <c r="K88" s="1"/>
    </row>
    <row r="89" spans="1:11" ht="12.75">
      <c r="A89" s="16" t="s">
        <v>294</v>
      </c>
      <c r="B89" s="16"/>
      <c r="C89" s="16"/>
      <c r="D89" s="1" t="s">
        <v>41</v>
      </c>
      <c r="E89" s="1"/>
      <c r="F89" s="1"/>
      <c r="G89" s="1"/>
      <c r="H89" s="1"/>
      <c r="I89" s="1"/>
      <c r="J89" s="1"/>
      <c r="K89" s="1"/>
    </row>
    <row r="90" spans="1:11" ht="12.75">
      <c r="A90" s="16" t="s">
        <v>291</v>
      </c>
      <c r="B90" s="16"/>
      <c r="C90" s="16"/>
      <c r="D90" s="1" t="s">
        <v>233</v>
      </c>
      <c r="E90" s="1"/>
      <c r="F90" s="1"/>
      <c r="G90" s="1"/>
      <c r="H90" s="1"/>
      <c r="I90" s="1"/>
      <c r="J90" s="1"/>
      <c r="K90" s="1"/>
    </row>
    <row r="91" spans="1:11" ht="12.75">
      <c r="A91" s="109" t="s">
        <v>292</v>
      </c>
      <c r="B91" s="109"/>
      <c r="C91" s="109"/>
      <c r="D91" s="109"/>
      <c r="E91" s="109"/>
      <c r="F91" s="109"/>
      <c r="G91" s="1"/>
      <c r="H91" s="1"/>
      <c r="I91" s="1"/>
      <c r="J91" s="1"/>
      <c r="K91" s="1"/>
    </row>
    <row r="92" spans="1:11" ht="51">
      <c r="A92" s="19" t="s">
        <v>42</v>
      </c>
      <c r="B92" s="110">
        <v>28062.7</v>
      </c>
      <c r="C92" s="111"/>
      <c r="D92" s="112"/>
      <c r="E92" s="1"/>
      <c r="F92" s="1"/>
      <c r="G92" s="1"/>
      <c r="H92" s="1"/>
      <c r="I92" s="1"/>
      <c r="J92" s="1"/>
      <c r="K92" s="1"/>
    </row>
    <row r="93" spans="1:11" ht="51">
      <c r="A93" s="19" t="s">
        <v>43</v>
      </c>
      <c r="B93" s="110">
        <v>44979.4</v>
      </c>
      <c r="C93" s="111"/>
      <c r="D93" s="112"/>
      <c r="E93" s="1"/>
      <c r="F93" s="1"/>
      <c r="G93" s="1"/>
      <c r="H93" s="1"/>
      <c r="I93" s="1"/>
      <c r="J93" s="1"/>
      <c r="K93" s="1"/>
    </row>
    <row r="94" spans="1:11" ht="51">
      <c r="A94" s="19" t="s">
        <v>44</v>
      </c>
      <c r="B94" s="113"/>
      <c r="C94" s="114"/>
      <c r="D94" s="115"/>
      <c r="E94" s="1"/>
      <c r="F94" s="1"/>
      <c r="G94" s="1"/>
      <c r="H94" s="1"/>
      <c r="I94" s="1"/>
      <c r="J94" s="1"/>
      <c r="K94" s="1"/>
    </row>
    <row r="95" spans="1:11" ht="51">
      <c r="A95" s="19" t="s">
        <v>45</v>
      </c>
      <c r="B95" s="113"/>
      <c r="C95" s="114"/>
      <c r="D95" s="115"/>
      <c r="E95" s="1"/>
      <c r="F95" s="1"/>
      <c r="G95" s="1"/>
      <c r="H95" s="1"/>
      <c r="I95" s="1"/>
      <c r="J95" s="1"/>
      <c r="K95" s="1"/>
    </row>
    <row r="96" spans="1:11" ht="51">
      <c r="A96" s="19" t="s">
        <v>46</v>
      </c>
      <c r="B96" s="110">
        <v>16916.7</v>
      </c>
      <c r="C96" s="111"/>
      <c r="D96" s="112"/>
      <c r="E96" s="1"/>
      <c r="F96" s="1"/>
      <c r="G96" s="1"/>
      <c r="H96" s="1"/>
      <c r="I96" s="1"/>
      <c r="J96" s="1"/>
      <c r="K96" s="1"/>
    </row>
    <row r="97" spans="1:11" ht="38.25">
      <c r="A97" s="19" t="s">
        <v>47</v>
      </c>
      <c r="B97" s="110">
        <v>10182</v>
      </c>
      <c r="C97" s="111"/>
      <c r="D97" s="112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8" t="s">
        <v>401</v>
      </c>
      <c r="B99" s="8"/>
      <c r="C99" s="8"/>
      <c r="D99" s="1"/>
      <c r="E99" s="1"/>
      <c r="F99" s="1"/>
      <c r="G99" s="1"/>
      <c r="H99" s="1"/>
      <c r="I99" s="1"/>
      <c r="J99" s="1"/>
      <c r="K99" s="1"/>
    </row>
    <row r="100" spans="1:11" ht="12.75">
      <c r="A100" s="20"/>
      <c r="B100" s="20"/>
      <c r="C100" s="20"/>
      <c r="D100" s="1"/>
      <c r="E100" s="1"/>
      <c r="F100" s="21" t="s">
        <v>386</v>
      </c>
      <c r="G100" s="1"/>
      <c r="H100" s="1"/>
      <c r="I100" s="1"/>
      <c r="J100" s="1"/>
      <c r="K100" s="1"/>
    </row>
    <row r="101" spans="1:11" ht="38.25">
      <c r="A101" s="23" t="s">
        <v>49</v>
      </c>
      <c r="B101" s="23" t="s">
        <v>50</v>
      </c>
      <c r="C101" s="23" t="s">
        <v>51</v>
      </c>
      <c r="D101" s="23" t="s">
        <v>52</v>
      </c>
      <c r="E101" s="24"/>
      <c r="F101" s="25"/>
      <c r="G101" s="1"/>
      <c r="H101" s="1"/>
      <c r="I101" s="1"/>
      <c r="J101" s="1"/>
      <c r="K101" s="1"/>
    </row>
    <row r="102" spans="1:11" ht="12.75">
      <c r="A102" s="23">
        <v>2</v>
      </c>
      <c r="B102" s="23">
        <v>3</v>
      </c>
      <c r="C102" s="23">
        <v>4</v>
      </c>
      <c r="D102" s="23">
        <v>5</v>
      </c>
      <c r="E102" s="24"/>
      <c r="F102" s="25"/>
      <c r="G102" s="1"/>
      <c r="H102" s="1"/>
      <c r="I102" s="1"/>
      <c r="J102" s="1"/>
      <c r="K102" s="1"/>
    </row>
    <row r="103" spans="1:11" ht="38.25">
      <c r="A103" s="22" t="s">
        <v>53</v>
      </c>
      <c r="B103" s="22" t="s">
        <v>54</v>
      </c>
      <c r="C103" s="22">
        <v>41656.1</v>
      </c>
      <c r="D103" s="22">
        <v>44979.4</v>
      </c>
      <c r="E103" s="26"/>
      <c r="F103" s="27"/>
      <c r="G103" s="1"/>
      <c r="H103" s="1"/>
      <c r="I103" s="1"/>
      <c r="J103" s="1"/>
      <c r="K103" s="1"/>
    </row>
    <row r="104" spans="1:11" ht="12.75">
      <c r="A104" s="22" t="s">
        <v>55</v>
      </c>
      <c r="B104" s="22"/>
      <c r="C104" s="22"/>
      <c r="D104" s="22"/>
      <c r="E104" s="26"/>
      <c r="F104" s="27"/>
      <c r="G104" s="1"/>
      <c r="H104" s="1"/>
      <c r="I104" s="1"/>
      <c r="J104" s="1"/>
      <c r="K104" s="1"/>
    </row>
    <row r="105" spans="1:11" ht="25.5">
      <c r="A105" s="22" t="s">
        <v>56</v>
      </c>
      <c r="B105" s="22" t="s">
        <v>54</v>
      </c>
      <c r="C105" s="22">
        <v>28062.7</v>
      </c>
      <c r="D105" s="22">
        <v>28062.7</v>
      </c>
      <c r="E105" s="26"/>
      <c r="F105" s="27"/>
      <c r="G105" s="1"/>
      <c r="H105" s="1"/>
      <c r="I105" s="1"/>
      <c r="J105" s="1"/>
      <c r="K105" s="1"/>
    </row>
    <row r="106" spans="1:11" ht="25.5">
      <c r="A106" s="22" t="s">
        <v>57</v>
      </c>
      <c r="B106" s="22" t="s">
        <v>54</v>
      </c>
      <c r="C106" s="22">
        <v>7456.5</v>
      </c>
      <c r="D106" s="22">
        <v>10182</v>
      </c>
      <c r="E106" s="26"/>
      <c r="F106" s="27"/>
      <c r="G106" s="1"/>
      <c r="H106" s="1"/>
      <c r="I106" s="1"/>
      <c r="J106" s="1"/>
      <c r="K106" s="1"/>
    </row>
    <row r="107" spans="1:11" ht="38.25">
      <c r="A107" s="22" t="s">
        <v>58</v>
      </c>
      <c r="B107" s="22" t="s">
        <v>54</v>
      </c>
      <c r="C107" s="22">
        <v>19649.5</v>
      </c>
      <c r="D107" s="22">
        <v>19734.4</v>
      </c>
      <c r="E107" s="26"/>
      <c r="F107" s="27"/>
      <c r="G107" s="1"/>
      <c r="H107" s="1"/>
      <c r="I107" s="1"/>
      <c r="J107" s="1"/>
      <c r="K107" s="1"/>
    </row>
    <row r="108" spans="1:11" ht="12.75">
      <c r="A108" s="22" t="s">
        <v>55</v>
      </c>
      <c r="B108" s="22"/>
      <c r="C108" s="22"/>
      <c r="D108" s="22"/>
      <c r="E108" s="26"/>
      <c r="F108" s="27"/>
      <c r="G108" s="1"/>
      <c r="H108" s="1"/>
      <c r="I108" s="1"/>
      <c r="J108" s="1"/>
      <c r="K108" s="1"/>
    </row>
    <row r="109" spans="1:11" ht="25.5">
      <c r="A109" s="22" t="s">
        <v>59</v>
      </c>
      <c r="B109" s="22" t="s">
        <v>54</v>
      </c>
      <c r="C109" s="22">
        <v>17800.8</v>
      </c>
      <c r="D109" s="22">
        <v>16364.3</v>
      </c>
      <c r="E109" s="26"/>
      <c r="F109" s="27"/>
      <c r="G109" s="1"/>
      <c r="H109" s="1"/>
      <c r="I109" s="1"/>
      <c r="J109" s="1"/>
      <c r="K109" s="1"/>
    </row>
    <row r="110" spans="1:11" ht="25.5">
      <c r="A110" s="22" t="s">
        <v>60</v>
      </c>
      <c r="B110" s="22" t="s">
        <v>54</v>
      </c>
      <c r="C110" s="22">
        <v>1651.7</v>
      </c>
      <c r="D110" s="22">
        <v>23821.8</v>
      </c>
      <c r="E110" s="26"/>
      <c r="F110" s="27"/>
      <c r="G110" s="1"/>
      <c r="H110" s="1"/>
      <c r="I110" s="1"/>
      <c r="J110" s="1"/>
      <c r="K110" s="1"/>
    </row>
    <row r="111" spans="1:11" ht="51">
      <c r="A111" s="22" t="s">
        <v>61</v>
      </c>
      <c r="B111" s="22" t="s">
        <v>62</v>
      </c>
      <c r="C111" s="22">
        <v>6</v>
      </c>
      <c r="D111" s="22">
        <v>6</v>
      </c>
      <c r="E111" s="26"/>
      <c r="F111" s="27"/>
      <c r="G111" s="1"/>
      <c r="H111" s="1"/>
      <c r="I111" s="1"/>
      <c r="J111" s="1"/>
      <c r="K111" s="1"/>
    </row>
    <row r="112" spans="1:11" ht="12.75">
      <c r="A112" s="22" t="s">
        <v>55</v>
      </c>
      <c r="B112" s="22"/>
      <c r="C112" s="22"/>
      <c r="D112" s="22"/>
      <c r="E112" s="26"/>
      <c r="F112" s="27"/>
      <c r="G112" s="1"/>
      <c r="H112" s="1"/>
      <c r="I112" s="1"/>
      <c r="J112" s="1"/>
      <c r="K112" s="1"/>
    </row>
    <row r="113" spans="1:11" ht="12.75">
      <c r="A113" s="22" t="s">
        <v>63</v>
      </c>
      <c r="B113" s="22" t="s">
        <v>62</v>
      </c>
      <c r="C113" s="22">
        <v>2</v>
      </c>
      <c r="D113" s="22">
        <v>2</v>
      </c>
      <c r="E113" s="26"/>
      <c r="F113" s="27"/>
      <c r="G113" s="1"/>
      <c r="H113" s="1"/>
      <c r="I113" s="1"/>
      <c r="J113" s="1"/>
      <c r="K113" s="1"/>
    </row>
    <row r="114" spans="1:11" ht="12.75">
      <c r="A114" s="22" t="s">
        <v>64</v>
      </c>
      <c r="B114" s="22" t="s">
        <v>62</v>
      </c>
      <c r="C114" s="22">
        <v>4</v>
      </c>
      <c r="D114" s="22">
        <v>4</v>
      </c>
      <c r="E114" s="26"/>
      <c r="F114" s="27"/>
      <c r="G114" s="1"/>
      <c r="H114" s="1"/>
      <c r="I114" s="1"/>
      <c r="J114" s="1"/>
      <c r="K114" s="1"/>
    </row>
    <row r="115" spans="1:11" ht="12.75">
      <c r="A115" s="22" t="s">
        <v>65</v>
      </c>
      <c r="B115" s="22" t="s">
        <v>62</v>
      </c>
      <c r="C115" s="22"/>
      <c r="D115" s="22"/>
      <c r="E115" s="26"/>
      <c r="F115" s="27"/>
      <c r="G115" s="1"/>
      <c r="H115" s="1"/>
      <c r="I115" s="1"/>
      <c r="J115" s="1"/>
      <c r="K115" s="1"/>
    </row>
    <row r="116" spans="1:11" ht="51">
      <c r="A116" s="22" t="s">
        <v>66</v>
      </c>
      <c r="B116" s="22" t="s">
        <v>67</v>
      </c>
      <c r="C116" s="22">
        <v>3392.2</v>
      </c>
      <c r="D116" s="22">
        <v>3392.2</v>
      </c>
      <c r="E116" s="26"/>
      <c r="F116" s="27"/>
      <c r="G116" s="1"/>
      <c r="H116" s="1"/>
      <c r="I116" s="1"/>
      <c r="J116" s="1"/>
      <c r="K116" s="1"/>
    </row>
    <row r="117" spans="1:11" ht="12.75">
      <c r="A117" s="22" t="s">
        <v>55</v>
      </c>
      <c r="B117" s="22"/>
      <c r="C117" s="22"/>
      <c r="D117" s="22"/>
      <c r="E117" s="26"/>
      <c r="F117" s="27"/>
      <c r="G117" s="1"/>
      <c r="H117" s="1"/>
      <c r="I117" s="1"/>
      <c r="J117" s="1"/>
      <c r="K117" s="1"/>
    </row>
    <row r="118" spans="1:11" ht="51">
      <c r="A118" s="22" t="s">
        <v>68</v>
      </c>
      <c r="B118" s="22" t="s">
        <v>67</v>
      </c>
      <c r="C118" s="22"/>
      <c r="D118" s="22"/>
      <c r="E118" s="26"/>
      <c r="F118" s="27"/>
      <c r="G118" s="1"/>
      <c r="H118" s="1"/>
      <c r="I118" s="1"/>
      <c r="J118" s="1"/>
      <c r="K118" s="1"/>
    </row>
    <row r="119" spans="1:11" ht="51">
      <c r="A119" s="22" t="s">
        <v>69</v>
      </c>
      <c r="B119" s="22" t="s">
        <v>67</v>
      </c>
      <c r="C119" s="22">
        <v>3392.2</v>
      </c>
      <c r="D119" s="22">
        <v>3392.2</v>
      </c>
      <c r="E119" s="26"/>
      <c r="F119" s="27"/>
      <c r="G119" s="1"/>
      <c r="H119" s="1"/>
      <c r="I119" s="1"/>
      <c r="J119" s="1"/>
      <c r="K119" s="1"/>
    </row>
    <row r="120" spans="1:11" ht="12.75">
      <c r="A120" s="28" t="s">
        <v>70</v>
      </c>
      <c r="B120" s="22" t="s">
        <v>54</v>
      </c>
      <c r="C120" s="22"/>
      <c r="D120" s="22"/>
      <c r="E120" s="26"/>
      <c r="F120" s="27"/>
      <c r="G120" s="1"/>
      <c r="H120" s="1"/>
      <c r="I120" s="1"/>
      <c r="J120" s="1"/>
      <c r="K120" s="1"/>
    </row>
    <row r="121" spans="1:11" ht="12.75">
      <c r="A121" s="28" t="s">
        <v>71</v>
      </c>
      <c r="B121" s="22"/>
      <c r="C121" s="22"/>
      <c r="D121" s="29"/>
      <c r="E121" s="26"/>
      <c r="F121" s="27"/>
      <c r="G121" s="1"/>
      <c r="H121" s="1"/>
      <c r="I121" s="1"/>
      <c r="J121" s="1"/>
      <c r="K121" s="1"/>
    </row>
    <row r="122" spans="1:11" ht="12.75">
      <c r="A122" s="28" t="s">
        <v>72</v>
      </c>
      <c r="B122" s="22" t="s">
        <v>54</v>
      </c>
      <c r="C122" s="26"/>
      <c r="D122" s="26"/>
      <c r="E122" s="26"/>
      <c r="F122" s="90"/>
      <c r="G122" s="1"/>
      <c r="H122" s="1"/>
      <c r="I122" s="1"/>
      <c r="J122" s="1"/>
      <c r="K122" s="1"/>
    </row>
    <row r="123" spans="1:11" ht="12.75">
      <c r="A123" s="28" t="s">
        <v>73</v>
      </c>
      <c r="B123" s="22"/>
      <c r="C123" s="26"/>
      <c r="D123" s="26"/>
      <c r="E123" s="26"/>
      <c r="F123" s="90"/>
      <c r="G123" s="1"/>
      <c r="H123" s="1"/>
      <c r="I123" s="1"/>
      <c r="J123" s="1"/>
      <c r="K123" s="1"/>
    </row>
    <row r="124" spans="1:11" ht="12.75">
      <c r="A124" s="28" t="s">
        <v>74</v>
      </c>
      <c r="B124" s="22" t="s">
        <v>54</v>
      </c>
      <c r="C124" s="26">
        <v>1006.4</v>
      </c>
      <c r="D124" s="26"/>
      <c r="E124" s="26"/>
      <c r="F124" s="90"/>
      <c r="G124" s="1"/>
      <c r="H124" s="1"/>
      <c r="I124" s="1"/>
      <c r="J124" s="1"/>
      <c r="K124" s="1"/>
    </row>
    <row r="125" spans="1:11" ht="12.75">
      <c r="A125" s="28" t="s">
        <v>75</v>
      </c>
      <c r="B125" s="30"/>
      <c r="C125" s="26"/>
      <c r="D125" s="26"/>
      <c r="E125" s="26"/>
      <c r="F125" s="90"/>
      <c r="G125" s="1"/>
      <c r="H125" s="1"/>
      <c r="I125" s="1"/>
      <c r="J125" s="1"/>
      <c r="K125" s="1"/>
    </row>
    <row r="126" spans="1:11" ht="12.75">
      <c r="A126" s="28" t="s">
        <v>76</v>
      </c>
      <c r="B126" s="22" t="s">
        <v>54</v>
      </c>
      <c r="C126" s="22">
        <v>355</v>
      </c>
      <c r="D126" s="31"/>
      <c r="E126" s="26"/>
      <c r="F126" s="27"/>
      <c r="G126" s="1"/>
      <c r="H126" s="1"/>
      <c r="I126" s="1"/>
      <c r="J126" s="1"/>
      <c r="K126" s="1"/>
    </row>
    <row r="127" spans="1:11" ht="12.75">
      <c r="A127" s="28" t="s">
        <v>71</v>
      </c>
      <c r="B127" s="22"/>
      <c r="C127" s="22"/>
      <c r="D127" s="22"/>
      <c r="E127" s="26"/>
      <c r="F127" s="27"/>
      <c r="G127" s="1"/>
      <c r="H127" s="1"/>
      <c r="I127" s="1"/>
      <c r="J127" s="1"/>
      <c r="K127" s="1"/>
    </row>
    <row r="128" spans="1:11" ht="38.25">
      <c r="A128" s="32" t="s">
        <v>77</v>
      </c>
      <c r="B128" s="22" t="s">
        <v>54</v>
      </c>
      <c r="C128" s="22"/>
      <c r="D128" s="22"/>
      <c r="E128" s="26"/>
      <c r="F128" s="27"/>
      <c r="G128" s="1"/>
      <c r="H128" s="1"/>
      <c r="I128" s="1"/>
      <c r="J128" s="1"/>
      <c r="K128" s="1"/>
    </row>
    <row r="129" spans="1:11" ht="12.75">
      <c r="A129" s="22"/>
      <c r="B129" s="22"/>
      <c r="C129" s="22"/>
      <c r="D129" s="22"/>
      <c r="E129" s="26"/>
      <c r="F129" s="27"/>
      <c r="G129" s="1"/>
      <c r="H129" s="1"/>
      <c r="I129" s="1"/>
      <c r="J129" s="1"/>
      <c r="K129" s="1"/>
    </row>
    <row r="130" spans="1:11" ht="12.75">
      <c r="A130" s="16"/>
      <c r="B130" s="16"/>
      <c r="C130" s="16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33" t="s">
        <v>387</v>
      </c>
      <c r="B131" s="33"/>
      <c r="C131" s="33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34" t="s">
        <v>388</v>
      </c>
      <c r="B132" s="34"/>
      <c r="C132" s="34"/>
      <c r="D132" s="1" t="s">
        <v>79</v>
      </c>
      <c r="E132" s="1"/>
      <c r="F132" s="1"/>
      <c r="G132" s="1"/>
      <c r="H132" s="1"/>
      <c r="I132" s="1"/>
      <c r="J132" s="1"/>
      <c r="K132" s="1"/>
    </row>
    <row r="133" spans="1:11" ht="12.75">
      <c r="A133" s="116" t="s">
        <v>389</v>
      </c>
      <c r="B133" s="116"/>
      <c r="C133" s="35"/>
      <c r="D133" s="36" t="s">
        <v>15</v>
      </c>
      <c r="E133" s="1"/>
      <c r="F133" s="1"/>
      <c r="G133" s="1"/>
      <c r="H133" s="1"/>
      <c r="I133" s="1"/>
      <c r="J133" s="1"/>
      <c r="K133" s="1"/>
    </row>
    <row r="134" spans="1:11" ht="12.75">
      <c r="A134" s="116" t="s">
        <v>199</v>
      </c>
      <c r="B134" s="116"/>
      <c r="C134" s="35"/>
      <c r="D134" s="91" t="s">
        <v>324</v>
      </c>
      <c r="E134" s="91"/>
      <c r="F134" s="91"/>
      <c r="G134" s="91"/>
      <c r="H134" s="1"/>
      <c r="I134" s="1"/>
      <c r="J134" s="1"/>
      <c r="K134" s="1"/>
    </row>
    <row r="135" spans="1:11" ht="12.75">
      <c r="A135" s="34"/>
      <c r="B135" s="34"/>
      <c r="C135" s="34"/>
      <c r="D135" s="91"/>
      <c r="E135" s="91"/>
      <c r="F135" s="91"/>
      <c r="G135" s="91"/>
      <c r="H135" s="1"/>
      <c r="I135" s="1"/>
      <c r="J135" s="1"/>
      <c r="K135" s="1"/>
    </row>
    <row r="136" spans="1:11" ht="12.75">
      <c r="A136" s="117" t="s">
        <v>234</v>
      </c>
      <c r="B136" s="117"/>
      <c r="C136" s="37"/>
      <c r="D136" s="91"/>
      <c r="E136" s="91"/>
      <c r="F136" s="91"/>
      <c r="G136" s="91"/>
      <c r="H136" s="1"/>
      <c r="I136" s="1"/>
      <c r="J136" s="1"/>
      <c r="K136" s="1"/>
    </row>
    <row r="137" spans="1:11" ht="12.75">
      <c r="A137" s="117"/>
      <c r="B137" s="117"/>
      <c r="C137" s="37"/>
      <c r="D137" s="91" t="s">
        <v>238</v>
      </c>
      <c r="E137" s="91"/>
      <c r="F137" s="91"/>
      <c r="G137" s="91"/>
      <c r="H137" s="1"/>
      <c r="I137" s="1"/>
      <c r="J137" s="1"/>
      <c r="K137" s="1"/>
    </row>
    <row r="138" spans="1:11" ht="12.75">
      <c r="A138" s="35"/>
      <c r="B138" s="35"/>
      <c r="C138" s="35"/>
      <c r="D138" s="91" t="s">
        <v>235</v>
      </c>
      <c r="E138" s="91"/>
      <c r="F138" s="91"/>
      <c r="G138" s="91"/>
      <c r="H138" s="1"/>
      <c r="I138" s="1"/>
      <c r="J138" s="1"/>
      <c r="K138" s="1"/>
    </row>
    <row r="139" spans="1:11" ht="12.75">
      <c r="A139" s="35"/>
      <c r="B139" s="35"/>
      <c r="C139" s="35"/>
      <c r="D139" s="91" t="s">
        <v>413</v>
      </c>
      <c r="E139" s="91"/>
      <c r="F139" s="91"/>
      <c r="G139" s="91"/>
      <c r="H139" s="1"/>
      <c r="I139" s="1"/>
      <c r="J139" s="1"/>
      <c r="K139" s="1"/>
    </row>
    <row r="140" spans="1:11" ht="12.75">
      <c r="A140" s="35"/>
      <c r="B140" s="35"/>
      <c r="C140" s="35"/>
      <c r="D140" s="91" t="s">
        <v>236</v>
      </c>
      <c r="E140" s="91"/>
      <c r="F140" s="91"/>
      <c r="G140" s="91"/>
      <c r="H140" s="1"/>
      <c r="I140" s="1"/>
      <c r="J140" s="1"/>
      <c r="K140" s="1"/>
    </row>
    <row r="141" spans="1:11" ht="12.75">
      <c r="A141" s="35"/>
      <c r="B141" s="35"/>
      <c r="C141" s="35"/>
      <c r="D141" s="91" t="s">
        <v>237</v>
      </c>
      <c r="E141" s="91"/>
      <c r="F141" s="91"/>
      <c r="G141" s="91"/>
      <c r="H141" s="1"/>
      <c r="I141" s="1"/>
      <c r="J141" s="1"/>
      <c r="K141" s="1"/>
    </row>
    <row r="142" spans="1:11" ht="12.75">
      <c r="A142" s="35"/>
      <c r="B142" s="35"/>
      <c r="C142" s="35"/>
      <c r="D142" s="91" t="s">
        <v>176</v>
      </c>
      <c r="E142" s="91"/>
      <c r="F142" s="91"/>
      <c r="G142" s="91"/>
      <c r="H142" s="1"/>
      <c r="I142" s="1"/>
      <c r="J142" s="1"/>
      <c r="K142" s="1"/>
    </row>
    <row r="143" spans="1:11" ht="12.75">
      <c r="A143" s="35"/>
      <c r="B143" s="35"/>
      <c r="C143" s="35"/>
      <c r="D143" s="91" t="s">
        <v>177</v>
      </c>
      <c r="E143" s="91"/>
      <c r="F143" s="91"/>
      <c r="G143" s="91"/>
      <c r="H143" s="1"/>
      <c r="I143" s="1"/>
      <c r="J143" s="1"/>
      <c r="K143" s="1"/>
    </row>
    <row r="144" spans="1:11" ht="12.75">
      <c r="A144" s="35"/>
      <c r="B144" s="35"/>
      <c r="C144" s="35"/>
      <c r="D144" s="91" t="s">
        <v>178</v>
      </c>
      <c r="E144" s="91"/>
      <c r="F144" s="91"/>
      <c r="G144" s="91"/>
      <c r="H144" s="1"/>
      <c r="I144" s="1"/>
      <c r="J144" s="1"/>
      <c r="K144" s="1"/>
    </row>
    <row r="145" spans="1:11" ht="12.75">
      <c r="A145" s="35"/>
      <c r="B145" s="35"/>
      <c r="C145" s="35"/>
      <c r="D145" s="91" t="s">
        <v>179</v>
      </c>
      <c r="E145" s="91"/>
      <c r="F145" s="91"/>
      <c r="G145" s="91"/>
      <c r="H145" s="1"/>
      <c r="I145" s="1"/>
      <c r="J145" s="1"/>
      <c r="K145" s="1"/>
    </row>
    <row r="146" spans="1:11" ht="12.75">
      <c r="A146" s="35"/>
      <c r="B146" s="35"/>
      <c r="C146" s="35"/>
      <c r="D146" s="91" t="s">
        <v>180</v>
      </c>
      <c r="E146" s="91"/>
      <c r="F146" s="91"/>
      <c r="G146" s="91"/>
      <c r="H146" s="1"/>
      <c r="I146" s="1"/>
      <c r="J146" s="1"/>
      <c r="K146" s="1"/>
    </row>
    <row r="147" spans="1:11" ht="12.75">
      <c r="A147" s="35"/>
      <c r="B147" s="35"/>
      <c r="C147" s="35"/>
      <c r="D147" s="91" t="s">
        <v>181</v>
      </c>
      <c r="E147" s="91"/>
      <c r="F147" s="91"/>
      <c r="G147" s="91"/>
      <c r="H147" s="1"/>
      <c r="I147" s="1"/>
      <c r="J147" s="1"/>
      <c r="K147" s="1"/>
    </row>
    <row r="148" spans="1:11" ht="12.75">
      <c r="A148" s="35"/>
      <c r="B148" s="35"/>
      <c r="C148" s="35"/>
      <c r="D148" s="91" t="s">
        <v>414</v>
      </c>
      <c r="E148" s="91"/>
      <c r="F148" s="91"/>
      <c r="G148" s="91"/>
      <c r="H148" s="1"/>
      <c r="I148" s="1"/>
      <c r="J148" s="1"/>
      <c r="K148" s="1"/>
    </row>
    <row r="149" spans="1:11" ht="12.75">
      <c r="A149" s="35"/>
      <c r="B149" s="35"/>
      <c r="C149" s="35"/>
      <c r="D149" s="91" t="s">
        <v>182</v>
      </c>
      <c r="E149" s="91"/>
      <c r="F149" s="91"/>
      <c r="G149" s="91"/>
      <c r="H149" s="1"/>
      <c r="I149" s="1"/>
      <c r="J149" s="1"/>
      <c r="K149" s="1"/>
    </row>
    <row r="150" spans="1:11" ht="12.75">
      <c r="A150" s="35"/>
      <c r="B150" s="35"/>
      <c r="C150" s="35"/>
      <c r="D150" s="91" t="s">
        <v>183</v>
      </c>
      <c r="E150" s="91"/>
      <c r="F150" s="91"/>
      <c r="G150" s="91"/>
      <c r="H150" s="1"/>
      <c r="I150" s="1"/>
      <c r="J150" s="1"/>
      <c r="K150" s="1"/>
    </row>
    <row r="151" spans="1:11" ht="12.75">
      <c r="A151" s="35"/>
      <c r="B151" s="35"/>
      <c r="C151" s="35"/>
      <c r="D151" s="91" t="s">
        <v>184</v>
      </c>
      <c r="E151" s="91"/>
      <c r="F151" s="91"/>
      <c r="G151" s="91"/>
      <c r="H151" s="1"/>
      <c r="I151" s="1"/>
      <c r="J151" s="1"/>
      <c r="K151" s="1"/>
    </row>
    <row r="152" spans="1:11" ht="12.75">
      <c r="A152" s="35"/>
      <c r="B152" s="35"/>
      <c r="C152" s="35"/>
      <c r="D152" s="91" t="s">
        <v>185</v>
      </c>
      <c r="E152" s="91"/>
      <c r="F152" s="91"/>
      <c r="G152" s="91"/>
      <c r="H152" s="1"/>
      <c r="I152" s="1"/>
      <c r="J152" s="1"/>
      <c r="K152" s="1"/>
    </row>
    <row r="153" spans="1:11" ht="12.75">
      <c r="A153" s="35"/>
      <c r="B153" s="35"/>
      <c r="C153" s="35"/>
      <c r="D153" s="91" t="s">
        <v>186</v>
      </c>
      <c r="E153" s="91"/>
      <c r="F153" s="91"/>
      <c r="G153" s="91"/>
      <c r="H153" s="1"/>
      <c r="I153" s="1"/>
      <c r="J153" s="1"/>
      <c r="K153" s="1"/>
    </row>
    <row r="154" spans="1:11" ht="12.75">
      <c r="A154" s="35"/>
      <c r="B154" s="35"/>
      <c r="C154" s="35"/>
      <c r="D154" s="91" t="s">
        <v>187</v>
      </c>
      <c r="E154" s="91"/>
      <c r="F154" s="91"/>
      <c r="G154" s="91"/>
      <c r="H154" s="1"/>
      <c r="I154" s="1"/>
      <c r="J154" s="1"/>
      <c r="K154" s="1"/>
    </row>
    <row r="155" spans="1:11" ht="12.75">
      <c r="A155" s="35"/>
      <c r="B155" s="35"/>
      <c r="C155" s="35"/>
      <c r="D155" s="91" t="s">
        <v>188</v>
      </c>
      <c r="E155" s="91"/>
      <c r="F155" s="91"/>
      <c r="G155" s="91"/>
      <c r="H155" s="1"/>
      <c r="I155" s="1"/>
      <c r="J155" s="1"/>
      <c r="K155" s="1"/>
    </row>
    <row r="156" spans="1:11" ht="12.75">
      <c r="A156" s="35"/>
      <c r="B156" s="35"/>
      <c r="C156" s="35"/>
      <c r="D156" s="90" t="s">
        <v>189</v>
      </c>
      <c r="E156" s="90"/>
      <c r="F156" s="90"/>
      <c r="G156" s="90"/>
      <c r="H156" s="1"/>
      <c r="I156" s="1"/>
      <c r="J156" s="1"/>
      <c r="K156" s="1"/>
    </row>
    <row r="157" spans="1:11" ht="12.75">
      <c r="A157" s="35"/>
      <c r="B157" s="35"/>
      <c r="C157" s="35"/>
      <c r="D157" s="90" t="s">
        <v>190</v>
      </c>
      <c r="E157" s="90"/>
      <c r="F157" s="90"/>
      <c r="G157" s="90"/>
      <c r="H157" s="1"/>
      <c r="I157" s="1"/>
      <c r="J157" s="1"/>
      <c r="K157" s="1"/>
    </row>
    <row r="158" spans="1:11" ht="12.75">
      <c r="A158" s="35"/>
      <c r="B158" s="35"/>
      <c r="C158" s="35"/>
      <c r="D158" s="91" t="s">
        <v>192</v>
      </c>
      <c r="E158" s="91"/>
      <c r="F158" s="91"/>
      <c r="G158" s="91"/>
      <c r="H158" s="1"/>
      <c r="I158" s="1"/>
      <c r="J158" s="1"/>
      <c r="K158" s="1"/>
    </row>
    <row r="159" spans="1:11" ht="12.75">
      <c r="A159" s="35"/>
      <c r="B159" s="35"/>
      <c r="C159" s="35"/>
      <c r="D159" s="90" t="s">
        <v>191</v>
      </c>
      <c r="E159" s="90"/>
      <c r="F159" s="90"/>
      <c r="G159" s="90"/>
      <c r="H159" s="1"/>
      <c r="I159" s="1"/>
      <c r="J159" s="1"/>
      <c r="K159" s="1"/>
    </row>
    <row r="160" spans="1:11" ht="12.75">
      <c r="A160" s="35"/>
      <c r="B160" s="35"/>
      <c r="C160" s="35"/>
      <c r="D160" s="91" t="s">
        <v>411</v>
      </c>
      <c r="E160" s="91"/>
      <c r="F160" s="91"/>
      <c r="G160" s="91"/>
      <c r="H160" s="1"/>
      <c r="I160" s="1"/>
      <c r="J160" s="1"/>
      <c r="K160" s="1"/>
    </row>
    <row r="161" spans="1:11" ht="12.75">
      <c r="A161" s="35"/>
      <c r="B161" s="35"/>
      <c r="C161" s="35"/>
      <c r="D161" s="91" t="s">
        <v>194</v>
      </c>
      <c r="E161" s="91"/>
      <c r="F161" s="91"/>
      <c r="G161" s="91"/>
      <c r="H161" s="1"/>
      <c r="I161" s="1"/>
      <c r="J161" s="1"/>
      <c r="K161" s="1"/>
    </row>
    <row r="162" spans="1:11" ht="12.75">
      <c r="A162" s="35"/>
      <c r="B162" s="35"/>
      <c r="C162" s="35"/>
      <c r="D162" s="91" t="s">
        <v>193</v>
      </c>
      <c r="E162" s="91"/>
      <c r="F162" s="91"/>
      <c r="G162" s="91"/>
      <c r="H162" s="1"/>
      <c r="I162" s="1"/>
      <c r="J162" s="1"/>
      <c r="K162" s="1"/>
    </row>
    <row r="163" spans="1:11" ht="12.75">
      <c r="A163" s="35"/>
      <c r="B163" s="35"/>
      <c r="C163" s="35"/>
      <c r="D163" s="90" t="s">
        <v>195</v>
      </c>
      <c r="E163" s="90"/>
      <c r="F163" s="90"/>
      <c r="G163" s="90"/>
      <c r="H163" s="1"/>
      <c r="I163" s="1"/>
      <c r="J163" s="1"/>
      <c r="K163" s="1"/>
    </row>
    <row r="164" spans="1:11" ht="12.75">
      <c r="A164" s="35"/>
      <c r="B164" s="35"/>
      <c r="C164" s="35"/>
      <c r="D164" s="91" t="s">
        <v>196</v>
      </c>
      <c r="E164" s="91"/>
      <c r="F164" s="91"/>
      <c r="G164" s="91"/>
      <c r="H164" s="1"/>
      <c r="I164" s="1"/>
      <c r="J164" s="1"/>
      <c r="K164" s="1"/>
    </row>
    <row r="165" spans="1:11" ht="12.75">
      <c r="A165" s="35"/>
      <c r="B165" s="35"/>
      <c r="C165" s="35"/>
      <c r="D165" s="90" t="s">
        <v>197</v>
      </c>
      <c r="E165" s="90"/>
      <c r="F165" s="90"/>
      <c r="G165" s="90"/>
      <c r="H165" s="1"/>
      <c r="I165" s="1"/>
      <c r="J165" s="1"/>
      <c r="K165" s="1"/>
    </row>
    <row r="166" spans="1:11" ht="12.75">
      <c r="A166" s="35"/>
      <c r="B166" s="35"/>
      <c r="C166" s="35"/>
      <c r="D166" s="91" t="s">
        <v>198</v>
      </c>
      <c r="E166" s="91"/>
      <c r="F166" s="91"/>
      <c r="G166" s="91"/>
      <c r="H166" s="1"/>
      <c r="I166" s="1"/>
      <c r="J166" s="1"/>
      <c r="K166" s="1"/>
    </row>
    <row r="167" spans="1:11" ht="12.75">
      <c r="A167" s="35"/>
      <c r="B167" s="35"/>
      <c r="C167" s="35"/>
      <c r="D167" s="91" t="s">
        <v>327</v>
      </c>
      <c r="E167" s="91"/>
      <c r="F167" s="91"/>
      <c r="G167" s="91"/>
      <c r="H167" s="1"/>
      <c r="I167" s="1"/>
      <c r="J167" s="1"/>
      <c r="K167" s="1"/>
    </row>
    <row r="168" spans="1:11" ht="12.75">
      <c r="A168" s="35"/>
      <c r="B168" s="35"/>
      <c r="C168" s="35"/>
      <c r="D168" s="91" t="s">
        <v>328</v>
      </c>
      <c r="E168" s="91"/>
      <c r="F168" s="91"/>
      <c r="G168" s="91"/>
      <c r="H168" s="1"/>
      <c r="I168" s="1"/>
      <c r="J168" s="1"/>
      <c r="K168" s="1"/>
    </row>
    <row r="169" spans="1:11" ht="12.75">
      <c r="A169" s="35"/>
      <c r="B169" s="35"/>
      <c r="C169" s="35"/>
      <c r="D169" s="91" t="s">
        <v>329</v>
      </c>
      <c r="E169" s="91"/>
      <c r="F169" s="91"/>
      <c r="G169" s="91"/>
      <c r="H169" s="1"/>
      <c r="I169" s="1"/>
      <c r="J169" s="1"/>
      <c r="K169" s="1"/>
    </row>
    <row r="170" spans="1:11" ht="12.75">
      <c r="A170" s="35"/>
      <c r="B170" s="35"/>
      <c r="C170" s="35"/>
      <c r="D170" s="91" t="s">
        <v>330</v>
      </c>
      <c r="E170" s="91"/>
      <c r="F170" s="91"/>
      <c r="G170" s="91"/>
      <c r="H170" s="1"/>
      <c r="I170" s="1"/>
      <c r="J170" s="1"/>
      <c r="K170" s="1"/>
    </row>
    <row r="171" spans="1:11" ht="12.75">
      <c r="A171" s="35"/>
      <c r="B171" s="35"/>
      <c r="C171" s="35"/>
      <c r="D171" s="91" t="s">
        <v>331</v>
      </c>
      <c r="E171" s="91"/>
      <c r="F171" s="91"/>
      <c r="G171" s="91"/>
      <c r="H171" s="1"/>
      <c r="I171" s="1"/>
      <c r="J171" s="1"/>
      <c r="K171" s="1"/>
    </row>
    <row r="172" spans="1:11" ht="12.75">
      <c r="A172" s="35"/>
      <c r="B172" s="35"/>
      <c r="C172" s="35"/>
      <c r="D172" s="90" t="s">
        <v>332</v>
      </c>
      <c r="E172" s="90"/>
      <c r="F172" s="90"/>
      <c r="G172" s="90"/>
      <c r="H172" s="1"/>
      <c r="I172" s="1"/>
      <c r="J172" s="1"/>
      <c r="K172" s="1"/>
    </row>
    <row r="173" spans="1:11" ht="12.75">
      <c r="A173" s="35"/>
      <c r="B173" s="35"/>
      <c r="C173" s="35"/>
      <c r="D173" s="90" t="s">
        <v>333</v>
      </c>
      <c r="E173" s="90"/>
      <c r="F173" s="90"/>
      <c r="G173" s="90"/>
      <c r="H173" s="1"/>
      <c r="I173" s="1"/>
      <c r="J173" s="1"/>
      <c r="K173" s="1"/>
    </row>
    <row r="174" spans="1:11" ht="12.75">
      <c r="A174" s="35"/>
      <c r="B174" s="35"/>
      <c r="C174" s="35"/>
      <c r="D174" s="91" t="s">
        <v>334</v>
      </c>
      <c r="E174" s="91"/>
      <c r="F174" s="91"/>
      <c r="G174" s="91"/>
      <c r="H174" s="1"/>
      <c r="I174" s="1"/>
      <c r="J174" s="1"/>
      <c r="K174" s="1"/>
    </row>
    <row r="175" spans="1:11" ht="12.75">
      <c r="A175" s="35"/>
      <c r="B175" s="35"/>
      <c r="C175" s="35"/>
      <c r="D175" s="91" t="s">
        <v>398</v>
      </c>
      <c r="E175" s="91"/>
      <c r="F175" s="91"/>
      <c r="G175" s="91"/>
      <c r="H175" s="1"/>
      <c r="I175" s="1"/>
      <c r="J175" s="1"/>
      <c r="K175" s="1"/>
    </row>
    <row r="176" spans="1:11" ht="12.75">
      <c r="A176" s="35"/>
      <c r="B176" s="35"/>
      <c r="C176" s="35"/>
      <c r="D176" s="91" t="s">
        <v>409</v>
      </c>
      <c r="E176" s="91"/>
      <c r="F176" s="91"/>
      <c r="G176" s="91"/>
      <c r="H176" s="1"/>
      <c r="I176" s="1"/>
      <c r="J176" s="1"/>
      <c r="K176" s="1"/>
    </row>
    <row r="177" spans="1:11" ht="12.75">
      <c r="A177" s="35"/>
      <c r="B177" s="35"/>
      <c r="C177" s="35"/>
      <c r="D177" s="91" t="s">
        <v>410</v>
      </c>
      <c r="E177" s="91"/>
      <c r="F177" s="91"/>
      <c r="G177" s="91"/>
      <c r="H177" s="91"/>
      <c r="I177" s="1"/>
      <c r="J177" s="1"/>
      <c r="K177" s="1"/>
    </row>
    <row r="178" spans="1:11" ht="12.75">
      <c r="A178" s="35"/>
      <c r="B178" s="35"/>
      <c r="C178" s="35"/>
      <c r="D178" s="91" t="s">
        <v>412</v>
      </c>
      <c r="E178" s="91"/>
      <c r="F178" s="91"/>
      <c r="G178" s="91"/>
      <c r="H178" s="1"/>
      <c r="I178" s="1"/>
      <c r="J178" s="1"/>
      <c r="K178" s="1"/>
    </row>
    <row r="179" spans="1:11" ht="12.75">
      <c r="A179" s="35"/>
      <c r="B179" s="35"/>
      <c r="C179" s="35"/>
      <c r="D179" s="91" t="s">
        <v>335</v>
      </c>
      <c r="E179" s="91"/>
      <c r="F179" s="91"/>
      <c r="G179" s="91"/>
      <c r="H179" s="1"/>
      <c r="I179" s="1"/>
      <c r="J179" s="1"/>
      <c r="K179" s="1"/>
    </row>
    <row r="180" spans="1:11" ht="12.75">
      <c r="A180" s="35"/>
      <c r="B180" s="35"/>
      <c r="C180" s="35"/>
      <c r="D180" s="91" t="s">
        <v>336</v>
      </c>
      <c r="E180" s="91"/>
      <c r="F180" s="91"/>
      <c r="G180" s="91"/>
      <c r="H180" s="91"/>
      <c r="I180" s="1"/>
      <c r="J180" s="1"/>
      <c r="K180" s="1"/>
    </row>
    <row r="181" spans="1:11" ht="12.75">
      <c r="A181" s="35"/>
      <c r="B181" s="35"/>
      <c r="C181" s="35"/>
      <c r="D181" s="91" t="s">
        <v>337</v>
      </c>
      <c r="E181" s="91"/>
      <c r="F181" s="91"/>
      <c r="G181" s="91"/>
      <c r="H181" s="91"/>
      <c r="I181" s="1"/>
      <c r="J181" s="1"/>
      <c r="K181" s="1"/>
    </row>
    <row r="182" spans="1:11" ht="12.75">
      <c r="A182" s="35"/>
      <c r="B182" s="35"/>
      <c r="C182" s="35"/>
      <c r="D182" s="91" t="s">
        <v>338</v>
      </c>
      <c r="E182" s="91"/>
      <c r="F182" s="91"/>
      <c r="G182" s="91"/>
      <c r="H182" s="91"/>
      <c r="I182" s="1"/>
      <c r="J182" s="1"/>
      <c r="K182" s="1"/>
    </row>
    <row r="183" spans="1:11" ht="12.75">
      <c r="A183" s="35"/>
      <c r="B183" s="35"/>
      <c r="C183" s="35"/>
      <c r="D183" s="91" t="s">
        <v>339</v>
      </c>
      <c r="E183" s="91"/>
      <c r="F183" s="91"/>
      <c r="G183" s="91"/>
      <c r="H183" s="1"/>
      <c r="I183" s="1"/>
      <c r="J183" s="1"/>
      <c r="K183" s="1"/>
    </row>
    <row r="184" spans="1:11" ht="12.75">
      <c r="A184" s="35"/>
      <c r="B184" s="35"/>
      <c r="C184" s="35"/>
      <c r="D184" s="38" t="s">
        <v>340</v>
      </c>
      <c r="E184" s="38"/>
      <c r="F184" s="38"/>
      <c r="G184" s="39"/>
      <c r="H184" s="1"/>
      <c r="I184" s="1"/>
      <c r="J184" s="1"/>
      <c r="K184" s="1"/>
    </row>
    <row r="185" spans="1:11" ht="12.75">
      <c r="A185" s="35"/>
      <c r="B185" s="35"/>
      <c r="C185" s="35"/>
      <c r="D185" s="90" t="s">
        <v>341</v>
      </c>
      <c r="E185" s="90"/>
      <c r="F185" s="90"/>
      <c r="G185" s="90"/>
      <c r="H185" s="90"/>
      <c r="I185" s="1"/>
      <c r="J185" s="1"/>
      <c r="K185" s="1"/>
    </row>
    <row r="186" spans="1:11" ht="12.75">
      <c r="A186" s="35"/>
      <c r="B186" s="35"/>
      <c r="C186" s="35"/>
      <c r="D186" s="91" t="s">
        <v>342</v>
      </c>
      <c r="E186" s="91"/>
      <c r="F186" s="91"/>
      <c r="G186" s="91"/>
      <c r="H186" s="1"/>
      <c r="I186" s="1"/>
      <c r="J186" s="1"/>
      <c r="K186" s="1"/>
    </row>
    <row r="187" spans="1:11" ht="12.75">
      <c r="A187" s="35"/>
      <c r="B187" s="35"/>
      <c r="C187" s="35"/>
      <c r="D187" s="91" t="s">
        <v>415</v>
      </c>
      <c r="E187" s="91"/>
      <c r="F187" s="91"/>
      <c r="G187" s="91"/>
      <c r="H187" s="91"/>
      <c r="I187" s="1"/>
      <c r="J187" s="1"/>
      <c r="K187" s="1"/>
    </row>
    <row r="188" spans="1:11" ht="12.75">
      <c r="A188" s="35"/>
      <c r="B188" s="35"/>
      <c r="C188" s="35"/>
      <c r="D188" s="91" t="s">
        <v>416</v>
      </c>
      <c r="E188" s="91"/>
      <c r="F188" s="91"/>
      <c r="G188" s="91"/>
      <c r="H188" s="1"/>
      <c r="I188" s="1"/>
      <c r="J188" s="1"/>
      <c r="K188" s="1"/>
    </row>
    <row r="189" spans="1:11" ht="12.75">
      <c r="A189" s="35"/>
      <c r="B189" s="35"/>
      <c r="C189" s="35"/>
      <c r="D189" s="91" t="s">
        <v>417</v>
      </c>
      <c r="E189" s="91"/>
      <c r="F189" s="91"/>
      <c r="G189" s="91"/>
      <c r="H189" s="91"/>
      <c r="I189" s="1"/>
      <c r="J189" s="1"/>
      <c r="K189" s="1"/>
    </row>
    <row r="190" spans="1:11" ht="12.75">
      <c r="A190" s="35"/>
      <c r="B190" s="35"/>
      <c r="C190" s="35"/>
      <c r="D190" s="91" t="s">
        <v>418</v>
      </c>
      <c r="E190" s="91"/>
      <c r="F190" s="91"/>
      <c r="G190" s="91"/>
      <c r="H190" s="1"/>
      <c r="I190" s="1"/>
      <c r="J190" s="1"/>
      <c r="K190" s="1"/>
    </row>
    <row r="191" spans="1:11" ht="12.75">
      <c r="A191" s="35"/>
      <c r="B191" s="35"/>
      <c r="C191" s="35"/>
      <c r="D191" s="91" t="s">
        <v>419</v>
      </c>
      <c r="E191" s="91"/>
      <c r="F191" s="91"/>
      <c r="G191" s="91"/>
      <c r="H191" s="1"/>
      <c r="I191" s="1"/>
      <c r="J191" s="1"/>
      <c r="K191" s="1"/>
    </row>
    <row r="192" spans="1:11" ht="12.75">
      <c r="A192" s="35"/>
      <c r="B192" s="35"/>
      <c r="C192" s="35"/>
      <c r="D192" s="91" t="s">
        <v>420</v>
      </c>
      <c r="E192" s="91"/>
      <c r="F192" s="91"/>
      <c r="G192" s="91"/>
      <c r="H192" s="1"/>
      <c r="I192" s="1"/>
      <c r="J192" s="1"/>
      <c r="K192" s="1"/>
    </row>
    <row r="193" spans="1:11" ht="12.75">
      <c r="A193" s="35"/>
      <c r="B193" s="35"/>
      <c r="C193" s="35"/>
      <c r="D193" s="91"/>
      <c r="E193" s="91"/>
      <c r="F193" s="91"/>
      <c r="G193" s="91"/>
      <c r="H193" s="1"/>
      <c r="I193" s="1"/>
      <c r="J193" s="1"/>
      <c r="K193" s="1"/>
    </row>
    <row r="194" spans="1:11" ht="12.75">
      <c r="A194" s="92" t="s">
        <v>81</v>
      </c>
      <c r="B194" s="92"/>
      <c r="C194" s="92"/>
      <c r="D194" s="92"/>
      <c r="E194" s="92"/>
      <c r="F194" s="92"/>
      <c r="G194" s="1"/>
      <c r="H194" s="1"/>
      <c r="I194" s="1"/>
      <c r="J194" s="1"/>
      <c r="K194" s="1"/>
    </row>
    <row r="195" spans="1:11" ht="12.75">
      <c r="A195" s="108" t="s">
        <v>390</v>
      </c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</row>
    <row r="196" spans="1:11" ht="12.75">
      <c r="A196" s="118" t="s">
        <v>421</v>
      </c>
      <c r="B196" s="118"/>
      <c r="C196" s="118"/>
      <c r="D196" s="118"/>
      <c r="E196" s="118"/>
      <c r="F196" s="118"/>
      <c r="G196" s="118"/>
      <c r="H196" s="118"/>
      <c r="I196" s="118"/>
      <c r="J196" s="118"/>
      <c r="K196" s="1"/>
    </row>
    <row r="197" spans="1:11" ht="12.75">
      <c r="A197" s="119" t="s">
        <v>391</v>
      </c>
      <c r="B197" s="119"/>
      <c r="C197" s="119"/>
      <c r="D197" s="119"/>
      <c r="E197" s="119"/>
      <c r="F197" s="119"/>
      <c r="G197" s="119"/>
      <c r="H197" s="119"/>
      <c r="I197" s="119"/>
      <c r="J197" s="119"/>
      <c r="K197" s="1"/>
    </row>
    <row r="198" spans="1:11" ht="12.75">
      <c r="A198" s="91" t="s">
        <v>422</v>
      </c>
      <c r="B198" s="91"/>
      <c r="C198" s="91"/>
      <c r="D198" s="91"/>
      <c r="E198" s="91"/>
      <c r="F198" s="91"/>
      <c r="G198" s="91"/>
      <c r="H198" s="91"/>
      <c r="I198" s="40"/>
      <c r="J198" s="40"/>
      <c r="K198" s="1"/>
    </row>
    <row r="199" spans="1:11" ht="12.75">
      <c r="A199" s="16" t="s">
        <v>84</v>
      </c>
      <c r="B199" s="16"/>
      <c r="C199" s="16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20" t="s">
        <v>85</v>
      </c>
      <c r="B200" s="22"/>
      <c r="C200" s="22"/>
      <c r="D200" s="120" t="s">
        <v>305</v>
      </c>
      <c r="E200" s="120"/>
      <c r="F200" s="120" t="s">
        <v>87</v>
      </c>
      <c r="G200" s="120"/>
      <c r="H200" s="120"/>
      <c r="I200" s="120"/>
      <c r="J200" s="120"/>
      <c r="K200" s="120"/>
    </row>
    <row r="201" spans="1:11" ht="12.75">
      <c r="A201" s="120"/>
      <c r="B201" s="22"/>
      <c r="C201" s="22"/>
      <c r="D201" s="120" t="s">
        <v>88</v>
      </c>
      <c r="E201" s="120"/>
      <c r="F201" s="120" t="s">
        <v>404</v>
      </c>
      <c r="G201" s="120"/>
      <c r="H201" s="120"/>
      <c r="I201" s="120" t="s">
        <v>89</v>
      </c>
      <c r="J201" s="120" t="s">
        <v>86</v>
      </c>
      <c r="K201" s="120" t="s">
        <v>89</v>
      </c>
    </row>
    <row r="202" spans="1:11" ht="12.75">
      <c r="A202" s="120"/>
      <c r="B202" s="22"/>
      <c r="C202" s="22"/>
      <c r="D202" s="22" t="s">
        <v>306</v>
      </c>
      <c r="E202" s="22" t="s">
        <v>307</v>
      </c>
      <c r="F202" s="22" t="s">
        <v>405</v>
      </c>
      <c r="G202" s="120" t="s">
        <v>403</v>
      </c>
      <c r="H202" s="120"/>
      <c r="I202" s="120"/>
      <c r="J202" s="120"/>
      <c r="K202" s="120"/>
    </row>
    <row r="203" spans="1:11" ht="12.75">
      <c r="A203" s="22">
        <v>1</v>
      </c>
      <c r="B203" s="22"/>
      <c r="C203" s="22"/>
      <c r="D203" s="22">
        <v>2</v>
      </c>
      <c r="E203" s="22">
        <v>3</v>
      </c>
      <c r="F203" s="120">
        <v>4</v>
      </c>
      <c r="G203" s="120"/>
      <c r="H203" s="120"/>
      <c r="I203" s="22">
        <v>5</v>
      </c>
      <c r="J203" s="22">
        <v>6</v>
      </c>
      <c r="K203" s="22">
        <v>7</v>
      </c>
    </row>
    <row r="204" spans="1:11" ht="38.25">
      <c r="A204" s="41" t="s">
        <v>90</v>
      </c>
      <c r="B204" s="41"/>
      <c r="C204" s="41"/>
      <c r="D204" s="42" t="s">
        <v>304</v>
      </c>
      <c r="E204" s="42" t="s">
        <v>407</v>
      </c>
      <c r="F204" s="42" t="s">
        <v>402</v>
      </c>
      <c r="G204" s="121" t="s">
        <v>406</v>
      </c>
      <c r="H204" s="121"/>
      <c r="I204" s="43">
        <v>0.018</v>
      </c>
      <c r="J204" s="42"/>
      <c r="K204" s="42"/>
    </row>
    <row r="205" spans="1:11" ht="51">
      <c r="A205" s="41" t="s">
        <v>239</v>
      </c>
      <c r="B205" s="41"/>
      <c r="C205" s="41"/>
      <c r="D205" s="42" t="s">
        <v>304</v>
      </c>
      <c r="E205" s="42" t="s">
        <v>402</v>
      </c>
      <c r="F205" s="42" t="s">
        <v>402</v>
      </c>
      <c r="G205" s="122" t="s">
        <v>406</v>
      </c>
      <c r="H205" s="123"/>
      <c r="I205" s="43">
        <v>0.018</v>
      </c>
      <c r="J205" s="42"/>
      <c r="K205" s="42"/>
    </row>
    <row r="206" spans="1:11" ht="12.75">
      <c r="A206" s="41" t="s">
        <v>287</v>
      </c>
      <c r="B206" s="41"/>
      <c r="C206" s="41"/>
      <c r="D206" s="42" t="s">
        <v>288</v>
      </c>
      <c r="E206" s="42" t="s">
        <v>288</v>
      </c>
      <c r="F206" s="42" t="s">
        <v>288</v>
      </c>
      <c r="G206" s="122" t="s">
        <v>288</v>
      </c>
      <c r="H206" s="123"/>
      <c r="I206" s="42">
        <v>0</v>
      </c>
      <c r="J206" s="42"/>
      <c r="K206" s="42"/>
    </row>
    <row r="207" spans="1:11" ht="12.75">
      <c r="A207" s="121"/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</row>
    <row r="208" spans="1:11" ht="12.75">
      <c r="A208" s="121" t="s">
        <v>91</v>
      </c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</row>
    <row r="209" spans="1:11" ht="25.5">
      <c r="A209" s="30" t="s">
        <v>92</v>
      </c>
      <c r="B209" s="30"/>
      <c r="C209" s="30"/>
      <c r="D209" s="42">
        <v>9</v>
      </c>
      <c r="E209" s="42">
        <v>9</v>
      </c>
      <c r="F209" s="121">
        <v>9</v>
      </c>
      <c r="G209" s="121"/>
      <c r="H209" s="121"/>
      <c r="I209" s="42">
        <v>0</v>
      </c>
      <c r="J209" s="42"/>
      <c r="K209" s="42"/>
    </row>
    <row r="210" spans="1:11" ht="25.5">
      <c r="A210" s="30" t="s">
        <v>93</v>
      </c>
      <c r="B210" s="30"/>
      <c r="C210" s="30"/>
      <c r="D210" s="42">
        <v>50</v>
      </c>
      <c r="E210" s="42">
        <v>50</v>
      </c>
      <c r="F210" s="121">
        <v>50</v>
      </c>
      <c r="G210" s="121"/>
      <c r="H210" s="121"/>
      <c r="I210" s="42">
        <v>0</v>
      </c>
      <c r="J210" s="42"/>
      <c r="K210" s="42"/>
    </row>
    <row r="211" spans="1:11" ht="25.5">
      <c r="A211" s="30" t="s">
        <v>94</v>
      </c>
      <c r="B211" s="30"/>
      <c r="C211" s="30"/>
      <c r="D211" s="42">
        <v>8</v>
      </c>
      <c r="E211" s="42">
        <v>8</v>
      </c>
      <c r="F211" s="121">
        <v>4</v>
      </c>
      <c r="G211" s="121"/>
      <c r="H211" s="121"/>
      <c r="I211" s="42">
        <v>0</v>
      </c>
      <c r="J211" s="42"/>
      <c r="K211" s="42"/>
    </row>
    <row r="212" spans="1:11" ht="25.5">
      <c r="A212" s="30" t="s">
        <v>95</v>
      </c>
      <c r="B212" s="30"/>
      <c r="C212" s="30"/>
      <c r="D212" s="42">
        <v>27</v>
      </c>
      <c r="E212" s="42">
        <v>26</v>
      </c>
      <c r="F212" s="121">
        <v>28</v>
      </c>
      <c r="G212" s="121"/>
      <c r="H212" s="121"/>
      <c r="I212" s="43">
        <v>0.077</v>
      </c>
      <c r="J212" s="42"/>
      <c r="K212" s="42"/>
    </row>
    <row r="213" spans="1:11" ht="12.75">
      <c r="A213" s="121" t="s">
        <v>96</v>
      </c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</row>
    <row r="214" spans="1:11" ht="12.75">
      <c r="A214" s="41"/>
      <c r="B214" s="41"/>
      <c r="C214" s="41"/>
      <c r="D214" s="121" t="s">
        <v>54</v>
      </c>
      <c r="E214" s="121"/>
      <c r="F214" s="124"/>
      <c r="G214" s="124"/>
      <c r="H214" s="124"/>
      <c r="I214" s="41"/>
      <c r="J214" s="41"/>
      <c r="K214" s="41"/>
    </row>
    <row r="215" spans="1:11" ht="25.5">
      <c r="A215" s="22" t="s">
        <v>97</v>
      </c>
      <c r="B215" s="22"/>
      <c r="C215" s="22"/>
      <c r="D215" s="121"/>
      <c r="E215" s="121"/>
      <c r="F215" s="121"/>
      <c r="G215" s="121"/>
      <c r="H215" s="121"/>
      <c r="I215" s="42"/>
      <c r="J215" s="42"/>
      <c r="K215" s="42"/>
    </row>
    <row r="216" spans="1:11" ht="12.75">
      <c r="A216" s="30" t="s">
        <v>98</v>
      </c>
      <c r="B216" s="30"/>
      <c r="C216" s="30"/>
      <c r="D216" s="121">
        <v>72807.9</v>
      </c>
      <c r="E216" s="121"/>
      <c r="F216" s="121">
        <v>51440.8</v>
      </c>
      <c r="G216" s="121"/>
      <c r="H216" s="121"/>
      <c r="I216" s="43"/>
      <c r="J216" s="42"/>
      <c r="K216" s="42"/>
    </row>
    <row r="217" spans="1:11" ht="25.5">
      <c r="A217" s="30" t="s">
        <v>99</v>
      </c>
      <c r="B217" s="30"/>
      <c r="C217" s="30"/>
      <c r="D217" s="121">
        <v>220.63</v>
      </c>
      <c r="E217" s="121"/>
      <c r="F217" s="121">
        <v>154.48</v>
      </c>
      <c r="G217" s="121"/>
      <c r="H217" s="121"/>
      <c r="I217" s="43"/>
      <c r="J217" s="42"/>
      <c r="K217" s="42"/>
    </row>
    <row r="218" spans="1:11" ht="12.75">
      <c r="A218" s="30" t="s">
        <v>100</v>
      </c>
      <c r="B218" s="30"/>
      <c r="C218" s="30"/>
      <c r="D218" s="121"/>
      <c r="E218" s="121"/>
      <c r="F218" s="121"/>
      <c r="G218" s="121"/>
      <c r="H218" s="121"/>
      <c r="I218" s="42"/>
      <c r="J218" s="42"/>
      <c r="K218" s="41"/>
    </row>
    <row r="219" spans="1:11" ht="25.5">
      <c r="A219" s="30" t="s">
        <v>101</v>
      </c>
      <c r="B219" s="30"/>
      <c r="C219" s="30"/>
      <c r="D219" s="121">
        <v>65.75</v>
      </c>
      <c r="E219" s="121"/>
      <c r="F219" s="121">
        <v>31.25</v>
      </c>
      <c r="G219" s="121"/>
      <c r="H219" s="121"/>
      <c r="I219" s="43"/>
      <c r="J219" s="42"/>
      <c r="K219" s="41"/>
    </row>
    <row r="220" spans="1:11" ht="25.5">
      <c r="A220" s="30" t="s">
        <v>102</v>
      </c>
      <c r="B220" s="30"/>
      <c r="C220" s="30"/>
      <c r="D220" s="121">
        <v>0.194</v>
      </c>
      <c r="E220" s="121"/>
      <c r="F220" s="121">
        <v>0.114</v>
      </c>
      <c r="G220" s="121"/>
      <c r="H220" s="121"/>
      <c r="I220" s="44"/>
      <c r="J220" s="42"/>
      <c r="K220" s="41"/>
    </row>
    <row r="221" spans="1:11" ht="38.25">
      <c r="A221" s="30" t="s">
        <v>103</v>
      </c>
      <c r="B221" s="30"/>
      <c r="C221" s="30"/>
      <c r="D221" s="121">
        <v>0</v>
      </c>
      <c r="E221" s="121"/>
      <c r="F221" s="124"/>
      <c r="G221" s="124"/>
      <c r="H221" s="124"/>
      <c r="I221" s="41"/>
      <c r="J221" s="41"/>
      <c r="K221" s="41"/>
    </row>
    <row r="222" spans="1:11" ht="12.75">
      <c r="A222" s="121" t="s">
        <v>104</v>
      </c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</row>
    <row r="223" spans="1:11" ht="25.5">
      <c r="A223" s="30" t="s">
        <v>105</v>
      </c>
      <c r="B223" s="30"/>
      <c r="C223" s="30"/>
      <c r="D223" s="121">
        <v>390.02</v>
      </c>
      <c r="E223" s="121"/>
      <c r="F223" s="121">
        <v>530.84</v>
      </c>
      <c r="G223" s="121"/>
      <c r="H223" s="121"/>
      <c r="I223" s="45"/>
      <c r="J223" s="41"/>
      <c r="K223" s="41"/>
    </row>
    <row r="224" spans="1:11" ht="38.25">
      <c r="A224" s="30" t="s">
        <v>106</v>
      </c>
      <c r="B224" s="30"/>
      <c r="C224" s="30"/>
      <c r="D224" s="125">
        <v>0.6714</v>
      </c>
      <c r="E224" s="121"/>
      <c r="F224" s="125">
        <v>0.7994</v>
      </c>
      <c r="G224" s="121"/>
      <c r="H224" s="121"/>
      <c r="I224" s="45"/>
      <c r="J224" s="41"/>
      <c r="K224" s="41"/>
    </row>
    <row r="225" spans="1:11" ht="12.75">
      <c r="A225" s="121" t="s">
        <v>107</v>
      </c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</row>
    <row r="226" spans="1:11" ht="12.75">
      <c r="A226" s="30" t="s">
        <v>108</v>
      </c>
      <c r="B226" s="30"/>
      <c r="C226" s="30"/>
      <c r="D226" s="124"/>
      <c r="E226" s="124"/>
      <c r="F226" s="124"/>
      <c r="G226" s="124"/>
      <c r="H226" s="124"/>
      <c r="I226" s="124"/>
      <c r="J226" s="41"/>
      <c r="K226" s="41"/>
    </row>
    <row r="227" spans="1:11" ht="38.25">
      <c r="A227" s="30" t="s">
        <v>109</v>
      </c>
      <c r="B227" s="30"/>
      <c r="C227" s="30"/>
      <c r="D227" s="124"/>
      <c r="E227" s="124"/>
      <c r="F227" s="124"/>
      <c r="G227" s="124"/>
      <c r="H227" s="124"/>
      <c r="I227" s="124"/>
      <c r="J227" s="41"/>
      <c r="K227" s="41"/>
    </row>
    <row r="228" spans="1:11" ht="12.75">
      <c r="A228" s="121" t="s">
        <v>110</v>
      </c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</row>
    <row r="229" spans="1:11" ht="25.5">
      <c r="A229" s="30" t="s">
        <v>111</v>
      </c>
      <c r="B229" s="30"/>
      <c r="C229" s="30"/>
      <c r="D229" s="124"/>
      <c r="E229" s="124"/>
      <c r="F229" s="124"/>
      <c r="G229" s="124"/>
      <c r="H229" s="124"/>
      <c r="I229" s="124"/>
      <c r="J229" s="41"/>
      <c r="K229" s="41"/>
    </row>
    <row r="230" spans="1:11" ht="38.25">
      <c r="A230" s="30" t="s">
        <v>240</v>
      </c>
      <c r="B230" s="30"/>
      <c r="C230" s="30"/>
      <c r="D230" s="46" t="s">
        <v>252</v>
      </c>
      <c r="E230" s="22" t="s">
        <v>249</v>
      </c>
      <c r="F230" s="46" t="s">
        <v>250</v>
      </c>
      <c r="G230" s="46" t="s">
        <v>251</v>
      </c>
      <c r="H230" s="41"/>
      <c r="I230" s="41"/>
      <c r="J230" s="41"/>
      <c r="K230" s="41"/>
    </row>
    <row r="231" spans="1:11" ht="63.75">
      <c r="A231" s="30" t="s">
        <v>241</v>
      </c>
      <c r="B231" s="30"/>
      <c r="C231" s="30"/>
      <c r="D231" s="46" t="s">
        <v>252</v>
      </c>
      <c r="E231" s="46" t="s">
        <v>253</v>
      </c>
      <c r="F231" s="46" t="s">
        <v>254</v>
      </c>
      <c r="G231" s="46" t="s">
        <v>251</v>
      </c>
      <c r="H231" s="41"/>
      <c r="I231" s="41"/>
      <c r="J231" s="41"/>
      <c r="K231" s="41"/>
    </row>
    <row r="232" spans="1:11" ht="38.25">
      <c r="A232" s="30" t="s">
        <v>242</v>
      </c>
      <c r="B232" s="30"/>
      <c r="C232" s="30"/>
      <c r="D232" s="46" t="s">
        <v>252</v>
      </c>
      <c r="E232" s="46" t="s">
        <v>255</v>
      </c>
      <c r="F232" s="46" t="s">
        <v>256</v>
      </c>
      <c r="G232" s="46" t="s">
        <v>257</v>
      </c>
      <c r="H232" s="41"/>
      <c r="I232" s="41"/>
      <c r="J232" s="41"/>
      <c r="K232" s="41"/>
    </row>
    <row r="233" spans="1:11" ht="76.5">
      <c r="A233" s="30" t="s">
        <v>243</v>
      </c>
      <c r="B233" s="30"/>
      <c r="C233" s="30"/>
      <c r="D233" s="46" t="s">
        <v>252</v>
      </c>
      <c r="E233" s="22" t="s">
        <v>258</v>
      </c>
      <c r="F233" s="46" t="s">
        <v>259</v>
      </c>
      <c r="G233" s="46" t="s">
        <v>260</v>
      </c>
      <c r="H233" s="41"/>
      <c r="I233" s="41"/>
      <c r="J233" s="41"/>
      <c r="K233" s="41"/>
    </row>
    <row r="234" spans="1:11" ht="51">
      <c r="A234" s="30" t="s">
        <v>244</v>
      </c>
      <c r="B234" s="30"/>
      <c r="C234" s="30"/>
      <c r="D234" s="46" t="s">
        <v>262</v>
      </c>
      <c r="E234" s="46" t="s">
        <v>261</v>
      </c>
      <c r="F234" s="46" t="s">
        <v>254</v>
      </c>
      <c r="G234" s="46" t="s">
        <v>269</v>
      </c>
      <c r="H234" s="41"/>
      <c r="I234" s="41"/>
      <c r="J234" s="41"/>
      <c r="K234" s="41"/>
    </row>
    <row r="235" spans="1:11" ht="51">
      <c r="A235" s="30" t="s">
        <v>245</v>
      </c>
      <c r="B235" s="30"/>
      <c r="C235" s="30"/>
      <c r="D235" s="46" t="s">
        <v>252</v>
      </c>
      <c r="E235" s="46" t="s">
        <v>261</v>
      </c>
      <c r="F235" s="46" t="s">
        <v>254</v>
      </c>
      <c r="G235" s="46" t="s">
        <v>263</v>
      </c>
      <c r="H235" s="41"/>
      <c r="I235" s="41"/>
      <c r="J235" s="41"/>
      <c r="K235" s="41"/>
    </row>
    <row r="236" spans="1:11" ht="51">
      <c r="A236" s="30" t="s">
        <v>246</v>
      </c>
      <c r="B236" s="30"/>
      <c r="C236" s="30"/>
      <c r="D236" s="46" t="s">
        <v>252</v>
      </c>
      <c r="E236" s="46" t="s">
        <v>261</v>
      </c>
      <c r="F236" s="46" t="s">
        <v>254</v>
      </c>
      <c r="G236" s="46" t="s">
        <v>264</v>
      </c>
      <c r="H236" s="41"/>
      <c r="I236" s="41"/>
      <c r="J236" s="41"/>
      <c r="K236" s="41"/>
    </row>
    <row r="237" spans="1:11" ht="38.25">
      <c r="A237" s="30" t="s">
        <v>247</v>
      </c>
      <c r="B237" s="30"/>
      <c r="C237" s="30"/>
      <c r="D237" s="46" t="s">
        <v>252</v>
      </c>
      <c r="E237" s="46" t="s">
        <v>255</v>
      </c>
      <c r="F237" s="46" t="s">
        <v>256</v>
      </c>
      <c r="G237" s="46" t="s">
        <v>265</v>
      </c>
      <c r="H237" s="41"/>
      <c r="I237" s="41"/>
      <c r="J237" s="41"/>
      <c r="K237" s="41"/>
    </row>
    <row r="238" spans="1:11" ht="38.25">
      <c r="A238" s="47" t="s">
        <v>270</v>
      </c>
      <c r="B238" s="47"/>
      <c r="C238" s="47"/>
      <c r="D238" s="46" t="s">
        <v>262</v>
      </c>
      <c r="E238" s="22" t="s">
        <v>266</v>
      </c>
      <c r="F238" s="46" t="s">
        <v>267</v>
      </c>
      <c r="G238" s="46" t="s">
        <v>263</v>
      </c>
      <c r="H238" s="41"/>
      <c r="I238" s="41"/>
      <c r="J238" s="41"/>
      <c r="K238" s="41"/>
    </row>
    <row r="239" spans="1:11" ht="38.25">
      <c r="A239" s="47" t="s">
        <v>248</v>
      </c>
      <c r="B239" s="47"/>
      <c r="C239" s="47"/>
      <c r="D239" s="46" t="s">
        <v>262</v>
      </c>
      <c r="E239" s="46" t="s">
        <v>268</v>
      </c>
      <c r="F239" s="46" t="s">
        <v>267</v>
      </c>
      <c r="G239" s="46" t="s">
        <v>271</v>
      </c>
      <c r="H239" s="41"/>
      <c r="I239" s="41"/>
      <c r="J239" s="41"/>
      <c r="K239" s="41"/>
    </row>
    <row r="240" spans="1:11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3.5">
      <c r="A241" s="48" t="s">
        <v>112</v>
      </c>
      <c r="B241" s="48"/>
      <c r="C241" s="48"/>
      <c r="D241" s="48"/>
      <c r="E241" s="1"/>
      <c r="F241" s="1"/>
      <c r="G241" s="1"/>
      <c r="H241" s="1"/>
      <c r="I241" s="1"/>
      <c r="J241" s="1"/>
      <c r="K241" s="1"/>
    </row>
    <row r="242" spans="1:11" ht="12.75">
      <c r="A242" s="1" t="s">
        <v>114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49" t="s">
        <v>325</v>
      </c>
      <c r="G243" s="1"/>
      <c r="H243" s="1"/>
      <c r="I243" s="1"/>
      <c r="J243" s="1"/>
      <c r="K243" s="1"/>
    </row>
    <row r="244" spans="1:11" ht="25.5">
      <c r="A244" s="51" t="s">
        <v>116</v>
      </c>
      <c r="B244" s="128" t="s">
        <v>117</v>
      </c>
      <c r="C244" s="129"/>
      <c r="D244" s="51" t="s">
        <v>118</v>
      </c>
      <c r="E244" s="51" t="s">
        <v>119</v>
      </c>
      <c r="F244" s="51"/>
      <c r="G244" s="1"/>
      <c r="H244" s="1"/>
      <c r="I244" s="1"/>
      <c r="J244" s="1"/>
      <c r="K244" s="1"/>
    </row>
    <row r="245" spans="1:11" ht="63.75">
      <c r="A245" s="53" t="s">
        <v>298</v>
      </c>
      <c r="B245" s="126" t="s">
        <v>120</v>
      </c>
      <c r="C245" s="127"/>
      <c r="D245" s="54" t="s">
        <v>408</v>
      </c>
      <c r="E245" s="54" t="s">
        <v>322</v>
      </c>
      <c r="F245" s="54"/>
      <c r="G245" s="1"/>
      <c r="H245" s="1"/>
      <c r="I245" s="1"/>
      <c r="J245" s="1"/>
      <c r="K245" s="1"/>
    </row>
    <row r="246" spans="1:11" ht="12.75">
      <c r="A246" s="53"/>
      <c r="B246" s="126"/>
      <c r="C246" s="127"/>
      <c r="D246" s="54"/>
      <c r="E246" s="54"/>
      <c r="F246" s="54"/>
      <c r="G246" s="1"/>
      <c r="H246" s="1"/>
      <c r="I246" s="1"/>
      <c r="J246" s="1"/>
      <c r="K246" s="1"/>
    </row>
    <row r="247" spans="1:11" ht="38.25">
      <c r="A247" s="53" t="s">
        <v>299</v>
      </c>
      <c r="B247" s="126" t="s">
        <v>122</v>
      </c>
      <c r="C247" s="127"/>
      <c r="D247" s="54" t="s">
        <v>121</v>
      </c>
      <c r="E247" s="54" t="s">
        <v>321</v>
      </c>
      <c r="F247" s="54"/>
      <c r="G247" s="1"/>
      <c r="H247" s="1"/>
      <c r="I247" s="1"/>
      <c r="J247" s="1"/>
      <c r="K247" s="1"/>
    </row>
    <row r="248" spans="1:11" ht="38.25">
      <c r="A248" s="53" t="s">
        <v>300</v>
      </c>
      <c r="B248" s="126" t="s">
        <v>123</v>
      </c>
      <c r="C248" s="127"/>
      <c r="D248" s="54" t="s">
        <v>124</v>
      </c>
      <c r="E248" s="54" t="s">
        <v>323</v>
      </c>
      <c r="F248" s="54"/>
      <c r="G248" s="1"/>
      <c r="H248" s="1"/>
      <c r="I248" s="1"/>
      <c r="J248" s="1"/>
      <c r="K248" s="1"/>
    </row>
    <row r="249" spans="1:11" ht="12.75">
      <c r="A249" s="8"/>
      <c r="B249" s="8"/>
      <c r="C249" s="8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8" t="s">
        <v>399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56"/>
      <c r="B251" s="56"/>
      <c r="C251" s="56"/>
      <c r="D251" s="3"/>
      <c r="E251" s="3"/>
      <c r="F251" s="3"/>
      <c r="G251" s="3"/>
      <c r="H251" s="3"/>
      <c r="I251" s="3"/>
      <c r="J251" s="57" t="s">
        <v>125</v>
      </c>
      <c r="K251" s="1"/>
    </row>
    <row r="252" spans="1:11" ht="12.75">
      <c r="A252" s="59" t="s">
        <v>126</v>
      </c>
      <c r="B252" s="59"/>
      <c r="C252" s="59"/>
      <c r="D252" s="10" t="s">
        <v>127</v>
      </c>
      <c r="E252" s="10" t="s">
        <v>128</v>
      </c>
      <c r="F252" s="10" t="s">
        <v>129</v>
      </c>
      <c r="G252" s="10" t="s">
        <v>130</v>
      </c>
      <c r="H252" s="58" t="s">
        <v>400</v>
      </c>
      <c r="I252" s="58" t="s">
        <v>400</v>
      </c>
      <c r="J252" s="11" t="s">
        <v>132</v>
      </c>
      <c r="K252" s="1"/>
    </row>
    <row r="253" spans="1:11" ht="25.5">
      <c r="A253" s="59"/>
      <c r="B253" s="59"/>
      <c r="C253" s="59"/>
      <c r="D253" s="10"/>
      <c r="E253" s="10"/>
      <c r="F253" s="10"/>
      <c r="G253" s="10"/>
      <c r="H253" s="58" t="s">
        <v>133</v>
      </c>
      <c r="I253" s="58" t="s">
        <v>133</v>
      </c>
      <c r="J253" s="11"/>
      <c r="K253" s="1"/>
    </row>
    <row r="254" spans="1:11" ht="12.75">
      <c r="A254" s="59"/>
      <c r="B254" s="59"/>
      <c r="C254" s="59"/>
      <c r="D254" s="10"/>
      <c r="E254" s="10"/>
      <c r="F254" s="10"/>
      <c r="G254" s="10" t="s">
        <v>131</v>
      </c>
      <c r="H254" s="10"/>
      <c r="I254" s="11"/>
      <c r="J254" s="11" t="s">
        <v>134</v>
      </c>
      <c r="K254" s="1"/>
    </row>
    <row r="255" spans="1:11" ht="25.5">
      <c r="A255" s="60" t="s">
        <v>135</v>
      </c>
      <c r="B255" s="60"/>
      <c r="C255" s="60"/>
      <c r="D255" s="59"/>
      <c r="E255" s="59"/>
      <c r="F255" s="59"/>
      <c r="G255" s="59"/>
      <c r="H255" s="88">
        <v>32.4</v>
      </c>
      <c r="I255" s="59"/>
      <c r="J255" s="58"/>
      <c r="K255" s="1"/>
    </row>
    <row r="256" spans="1:11" ht="12.75">
      <c r="A256" s="58" t="s">
        <v>136</v>
      </c>
      <c r="B256" s="58"/>
      <c r="C256" s="58"/>
      <c r="D256" s="61"/>
      <c r="E256" s="61"/>
      <c r="F256" s="61"/>
      <c r="G256" s="61"/>
      <c r="H256" s="61"/>
      <c r="I256" s="10"/>
      <c r="J256" s="58"/>
      <c r="K256" s="1"/>
    </row>
    <row r="257" spans="1:11" ht="12.75">
      <c r="A257" s="58" t="s">
        <v>289</v>
      </c>
      <c r="B257" s="58"/>
      <c r="C257" s="58"/>
      <c r="D257" s="62">
        <f>D259+D260+D262</f>
        <v>19674.1482</v>
      </c>
      <c r="E257" s="62">
        <f>E259+E260+E262</f>
        <v>30347.4708</v>
      </c>
      <c r="F257" s="62">
        <f>F259+F260+F262</f>
        <v>890.3278</v>
      </c>
      <c r="G257" s="62">
        <f>G259+G260+G262</f>
        <v>834.8252</v>
      </c>
      <c r="H257" s="62">
        <f>H259+H260+H262</f>
        <v>51783.122</v>
      </c>
      <c r="I257" s="59"/>
      <c r="J257" s="58"/>
      <c r="K257" s="1"/>
    </row>
    <row r="258" spans="1:11" ht="12.75">
      <c r="A258" s="10" t="s">
        <v>138</v>
      </c>
      <c r="B258" s="10"/>
      <c r="C258" s="10"/>
      <c r="D258" s="61"/>
      <c r="E258" s="61"/>
      <c r="F258" s="61"/>
      <c r="G258" s="61"/>
      <c r="H258" s="61"/>
      <c r="I258" s="10"/>
      <c r="J258" s="58"/>
      <c r="K258" s="1"/>
    </row>
    <row r="259" spans="1:11" ht="38.25">
      <c r="A259" s="64" t="s">
        <v>139</v>
      </c>
      <c r="B259" s="64"/>
      <c r="C259" s="64">
        <v>4000</v>
      </c>
      <c r="D259" s="65">
        <v>2879.8482</v>
      </c>
      <c r="E259" s="65">
        <v>2091.9708</v>
      </c>
      <c r="F259" s="65">
        <v>828.8278</v>
      </c>
      <c r="G259" s="65">
        <v>814.3252</v>
      </c>
      <c r="H259" s="66">
        <f>SUM(D259:G259)</f>
        <v>6614.972</v>
      </c>
      <c r="I259" s="10"/>
      <c r="J259" s="58"/>
      <c r="K259" s="1"/>
    </row>
    <row r="260" spans="1:11" ht="38.25">
      <c r="A260" s="64" t="s">
        <v>366</v>
      </c>
      <c r="B260" s="64"/>
      <c r="C260" s="67">
        <v>4001</v>
      </c>
      <c r="D260" s="68">
        <v>16794.3</v>
      </c>
      <c r="E260" s="68">
        <v>27949.5</v>
      </c>
      <c r="F260" s="68">
        <v>61.5</v>
      </c>
      <c r="G260" s="68">
        <v>20.5</v>
      </c>
      <c r="H260" s="66">
        <f>SUM(D260:G260)</f>
        <v>44825.8</v>
      </c>
      <c r="I260" s="58"/>
      <c r="J260" s="58"/>
      <c r="K260" s="1"/>
    </row>
    <row r="261" spans="1:11" ht="12.75">
      <c r="A261" s="64" t="s">
        <v>142</v>
      </c>
      <c r="B261" s="64"/>
      <c r="C261" s="64"/>
      <c r="D261" s="61"/>
      <c r="E261" s="61"/>
      <c r="F261" s="61"/>
      <c r="G261" s="61"/>
      <c r="H261" s="61"/>
      <c r="I261" s="10"/>
      <c r="J261" s="10"/>
      <c r="K261" s="1"/>
    </row>
    <row r="262" spans="1:11" ht="153">
      <c r="A262" s="10" t="s">
        <v>393</v>
      </c>
      <c r="B262" s="10"/>
      <c r="C262" s="69">
        <v>2000</v>
      </c>
      <c r="D262" s="66"/>
      <c r="E262" s="66">
        <v>306</v>
      </c>
      <c r="F262" s="66"/>
      <c r="G262" s="66"/>
      <c r="H262" s="66">
        <v>342.35</v>
      </c>
      <c r="I262" s="58"/>
      <c r="J262" s="58"/>
      <c r="K262" s="1"/>
    </row>
    <row r="263" spans="1:11" ht="38.25">
      <c r="A263" s="10" t="s">
        <v>145</v>
      </c>
      <c r="B263" s="10"/>
      <c r="C263" s="10"/>
      <c r="D263" s="70"/>
      <c r="E263" s="70"/>
      <c r="F263" s="4"/>
      <c r="G263" s="70"/>
      <c r="H263" s="70"/>
      <c r="I263" s="10"/>
      <c r="J263" s="10"/>
      <c r="K263" s="1"/>
    </row>
    <row r="264" spans="1:11" ht="12.75">
      <c r="A264" s="58" t="s">
        <v>146</v>
      </c>
      <c r="B264" s="71"/>
      <c r="C264" s="71"/>
      <c r="D264" s="72">
        <f>D265+D266+D267+D268+D269+D270+D271+D277+D285+D292+D294+D305+D307+D310</f>
        <v>19711.7082</v>
      </c>
      <c r="E264" s="72">
        <f>E265+E266+E267+E268+E269+E270+E271+E277+E285+E292+E294+E305+E307+E310</f>
        <v>30373.9108</v>
      </c>
      <c r="F264" s="72">
        <f>F265+F266+F267+F268+F269+F270+F271+F277+F285+F292+F294+F305+F307+F310</f>
        <v>890.3278</v>
      </c>
      <c r="G264" s="72">
        <f>G265+G266+G267+G268+G269+G270+G271+G277+G285+G292+G294+G305+G307+G310</f>
        <v>839.5752</v>
      </c>
      <c r="H264" s="72">
        <f>D264+E264+F264+G264</f>
        <v>51815.522000000004</v>
      </c>
      <c r="I264" s="71"/>
      <c r="J264" s="58"/>
      <c r="K264" s="1"/>
    </row>
    <row r="265" spans="1:11" ht="12.75">
      <c r="A265" s="58" t="s">
        <v>371</v>
      </c>
      <c r="B265" s="58">
        <v>211</v>
      </c>
      <c r="C265" s="73">
        <v>4001</v>
      </c>
      <c r="D265" s="72">
        <v>12851.66</v>
      </c>
      <c r="E265" s="72">
        <v>21419.54</v>
      </c>
      <c r="F265" s="72"/>
      <c r="G265" s="72"/>
      <c r="H265" s="72">
        <f aca="true" t="shared" si="0" ref="H265:H275">SUM(D265:G265)</f>
        <v>34271.2</v>
      </c>
      <c r="I265" s="73"/>
      <c r="J265" s="58"/>
      <c r="K265" s="1"/>
    </row>
    <row r="266" spans="1:11" ht="12.75">
      <c r="A266" s="58" t="s">
        <v>370</v>
      </c>
      <c r="B266" s="58">
        <v>213</v>
      </c>
      <c r="C266" s="73">
        <v>4001</v>
      </c>
      <c r="D266" s="72">
        <v>3881.2</v>
      </c>
      <c r="E266" s="72">
        <f>6468.4-741.914</f>
        <v>5726.486</v>
      </c>
      <c r="F266" s="72"/>
      <c r="G266" s="72"/>
      <c r="H266" s="72">
        <f t="shared" si="0"/>
        <v>9607.686</v>
      </c>
      <c r="I266" s="73"/>
      <c r="J266" s="58"/>
      <c r="K266" s="1"/>
    </row>
    <row r="267" spans="1:11" ht="12.75">
      <c r="A267" s="58" t="s">
        <v>371</v>
      </c>
      <c r="B267" s="73">
        <v>211</v>
      </c>
      <c r="C267" s="73"/>
      <c r="D267" s="72"/>
      <c r="E267" s="72"/>
      <c r="F267" s="72"/>
      <c r="G267" s="72"/>
      <c r="H267" s="72">
        <f t="shared" si="0"/>
        <v>0</v>
      </c>
      <c r="I267" s="58"/>
      <c r="J267" s="58"/>
      <c r="K267" s="1"/>
    </row>
    <row r="268" spans="1:11" ht="12.75">
      <c r="A268" s="58" t="s">
        <v>370</v>
      </c>
      <c r="B268" s="73">
        <v>213</v>
      </c>
      <c r="C268" s="73"/>
      <c r="D268" s="72"/>
      <c r="E268" s="72"/>
      <c r="F268" s="72"/>
      <c r="G268" s="72"/>
      <c r="H268" s="72">
        <f t="shared" si="0"/>
        <v>0</v>
      </c>
      <c r="I268" s="58"/>
      <c r="J268" s="58"/>
      <c r="K268" s="1"/>
    </row>
    <row r="269" spans="1:11" ht="12.75">
      <c r="A269" s="58" t="s">
        <v>372</v>
      </c>
      <c r="B269" s="58">
        <v>211</v>
      </c>
      <c r="C269" s="58">
        <v>2000</v>
      </c>
      <c r="D269" s="72"/>
      <c r="E269" s="72"/>
      <c r="F269" s="72"/>
      <c r="G269" s="72"/>
      <c r="H269" s="72">
        <f t="shared" si="0"/>
        <v>0</v>
      </c>
      <c r="I269" s="58"/>
      <c r="J269" s="58"/>
      <c r="K269" s="1"/>
    </row>
    <row r="270" spans="1:11" ht="12.75">
      <c r="A270" s="58" t="s">
        <v>370</v>
      </c>
      <c r="B270" s="58">
        <v>213</v>
      </c>
      <c r="C270" s="58">
        <v>2000</v>
      </c>
      <c r="D270" s="72"/>
      <c r="E270" s="72"/>
      <c r="F270" s="72"/>
      <c r="G270" s="72"/>
      <c r="H270" s="72">
        <f t="shared" si="0"/>
        <v>0</v>
      </c>
      <c r="I270" s="58"/>
      <c r="J270" s="58"/>
      <c r="K270" s="1"/>
    </row>
    <row r="271" spans="1:11" ht="38.25">
      <c r="A271" s="58" t="s">
        <v>310</v>
      </c>
      <c r="B271" s="58">
        <v>212</v>
      </c>
      <c r="C271" s="58">
        <v>4000</v>
      </c>
      <c r="D271" s="72">
        <f>D272+D273+D274+D275</f>
        <v>0</v>
      </c>
      <c r="E271" s="72">
        <f>E272+E273+E274+E275</f>
        <v>190</v>
      </c>
      <c r="F271" s="72">
        <f>F272+F273+F274+F275</f>
        <v>50</v>
      </c>
      <c r="G271" s="72">
        <f>G272+G273+G274+G275</f>
        <v>0</v>
      </c>
      <c r="H271" s="72">
        <f t="shared" si="0"/>
        <v>240</v>
      </c>
      <c r="I271" s="58"/>
      <c r="J271" s="58"/>
      <c r="K271" s="1"/>
    </row>
    <row r="272" spans="1:11" ht="12.75">
      <c r="A272" s="58" t="s">
        <v>311</v>
      </c>
      <c r="B272" s="58">
        <v>212</v>
      </c>
      <c r="C272" s="58" t="s">
        <v>343</v>
      </c>
      <c r="D272" s="72"/>
      <c r="E272" s="72">
        <v>190</v>
      </c>
      <c r="F272" s="72">
        <v>50</v>
      </c>
      <c r="G272" s="72"/>
      <c r="H272" s="72">
        <f t="shared" si="0"/>
        <v>240</v>
      </c>
      <c r="I272" s="58"/>
      <c r="J272" s="58"/>
      <c r="K272" s="1"/>
    </row>
    <row r="273" spans="1:11" ht="25.5">
      <c r="A273" s="58" t="s">
        <v>312</v>
      </c>
      <c r="B273" s="58">
        <v>212</v>
      </c>
      <c r="C273" s="58" t="s">
        <v>344</v>
      </c>
      <c r="D273" s="72"/>
      <c r="E273" s="72"/>
      <c r="F273" s="72"/>
      <c r="G273" s="72"/>
      <c r="H273" s="72">
        <f t="shared" si="0"/>
        <v>0</v>
      </c>
      <c r="I273" s="58"/>
      <c r="J273" s="58"/>
      <c r="K273" s="1"/>
    </row>
    <row r="274" spans="1:11" ht="12.75">
      <c r="A274" s="58" t="s">
        <v>313</v>
      </c>
      <c r="B274" s="58"/>
      <c r="C274" s="58"/>
      <c r="D274" s="72"/>
      <c r="E274" s="72"/>
      <c r="F274" s="72"/>
      <c r="G274" s="72"/>
      <c r="H274" s="72">
        <f t="shared" si="0"/>
        <v>0</v>
      </c>
      <c r="I274" s="58"/>
      <c r="J274" s="58"/>
      <c r="K274" s="1"/>
    </row>
    <row r="275" spans="1:11" ht="12.75">
      <c r="A275" s="58" t="s">
        <v>314</v>
      </c>
      <c r="B275" s="58">
        <v>212</v>
      </c>
      <c r="C275" s="58" t="s">
        <v>345</v>
      </c>
      <c r="D275" s="72"/>
      <c r="E275" s="72"/>
      <c r="F275" s="72"/>
      <c r="G275" s="72"/>
      <c r="H275" s="72">
        <f t="shared" si="0"/>
        <v>0</v>
      </c>
      <c r="I275" s="58"/>
      <c r="J275" s="58"/>
      <c r="K275" s="1"/>
    </row>
    <row r="276" spans="1:11" ht="12.75">
      <c r="A276" s="58"/>
      <c r="B276" s="58"/>
      <c r="C276" s="58"/>
      <c r="D276" s="72"/>
      <c r="E276" s="72"/>
      <c r="F276" s="72"/>
      <c r="G276" s="72"/>
      <c r="H276" s="72"/>
      <c r="I276" s="58"/>
      <c r="J276" s="58"/>
      <c r="K276" s="1"/>
    </row>
    <row r="277" spans="1:11" ht="12.75">
      <c r="A277" s="58" t="s">
        <v>373</v>
      </c>
      <c r="B277" s="58" t="s">
        <v>427</v>
      </c>
      <c r="C277" s="58">
        <v>4000</v>
      </c>
      <c r="D277" s="72">
        <f>D278+D279+D280+D281+D282+D283+D284</f>
        <v>2560.7762000000002</v>
      </c>
      <c r="E277" s="72">
        <f>E278+E279+E280+E281+E282+E283</f>
        <v>1251.2638</v>
      </c>
      <c r="F277" s="72">
        <f>F278+F279+F280+F281+F282+F283</f>
        <v>386.4268</v>
      </c>
      <c r="G277" s="72">
        <f>G278+G279+G280+G281+G282+G283</f>
        <v>471.2052</v>
      </c>
      <c r="H277" s="72">
        <f>H278+H279+H280+H281+H282+H283</f>
        <v>4669.6720000000005</v>
      </c>
      <c r="I277" s="58"/>
      <c r="J277" s="58"/>
      <c r="K277" s="1"/>
    </row>
    <row r="278" spans="1:11" ht="12.75">
      <c r="A278" s="74" t="s">
        <v>346</v>
      </c>
      <c r="B278" s="10">
        <v>221</v>
      </c>
      <c r="C278" s="10">
        <v>4000</v>
      </c>
      <c r="D278" s="75">
        <v>13.3072</v>
      </c>
      <c r="E278" s="75">
        <v>12.0598</v>
      </c>
      <c r="F278" s="75">
        <v>7.4858</v>
      </c>
      <c r="G278" s="75">
        <v>8.7322</v>
      </c>
      <c r="H278" s="75">
        <f aca="true" t="shared" si="1" ref="H278:H283">SUM(D278:G278)</f>
        <v>41.584999999999994</v>
      </c>
      <c r="I278" s="10"/>
      <c r="J278" s="10"/>
      <c r="K278" s="1"/>
    </row>
    <row r="279" spans="1:11" ht="12.75">
      <c r="A279" s="74" t="s">
        <v>347</v>
      </c>
      <c r="B279" s="10">
        <v>221</v>
      </c>
      <c r="C279" s="76">
        <v>4001</v>
      </c>
      <c r="D279" s="77">
        <v>61.5</v>
      </c>
      <c r="E279" s="77">
        <f>61.5-26.093</f>
        <v>35.407</v>
      </c>
      <c r="F279" s="77">
        <v>61.5</v>
      </c>
      <c r="G279" s="77">
        <v>20.5</v>
      </c>
      <c r="H279" s="77">
        <f t="shared" si="1"/>
        <v>178.90699999999998</v>
      </c>
      <c r="I279" s="10"/>
      <c r="J279" s="10"/>
      <c r="K279" s="1"/>
    </row>
    <row r="280" spans="1:11" ht="12.75">
      <c r="A280" s="74" t="s">
        <v>147</v>
      </c>
      <c r="B280" s="10">
        <v>223</v>
      </c>
      <c r="C280" s="10" t="s">
        <v>349</v>
      </c>
      <c r="D280" s="75">
        <v>78.996</v>
      </c>
      <c r="E280" s="75">
        <v>71.589</v>
      </c>
      <c r="F280" s="75">
        <v>53.687</v>
      </c>
      <c r="G280" s="75">
        <v>42.588</v>
      </c>
      <c r="H280" s="75">
        <f t="shared" si="1"/>
        <v>246.85999999999999</v>
      </c>
      <c r="I280" s="10"/>
      <c r="J280" s="10"/>
      <c r="K280" s="1"/>
    </row>
    <row r="281" spans="1:11" ht="12.75">
      <c r="A281" s="74" t="s">
        <v>148</v>
      </c>
      <c r="B281" s="10">
        <v>223</v>
      </c>
      <c r="C281" s="10" t="s">
        <v>348</v>
      </c>
      <c r="D281" s="75">
        <v>102.804</v>
      </c>
      <c r="E281" s="75">
        <v>102.82</v>
      </c>
      <c r="F281" s="75">
        <v>106.584</v>
      </c>
      <c r="G281" s="75">
        <v>82.992</v>
      </c>
      <c r="H281" s="75">
        <f t="shared" si="1"/>
        <v>395.2</v>
      </c>
      <c r="I281" s="10"/>
      <c r="J281" s="10"/>
      <c r="K281" s="1"/>
    </row>
    <row r="282" spans="1:11" ht="12.75">
      <c r="A282" s="74" t="s">
        <v>149</v>
      </c>
      <c r="B282" s="10">
        <v>223</v>
      </c>
      <c r="C282" s="10" t="s">
        <v>350</v>
      </c>
      <c r="D282" s="75">
        <v>2142.485</v>
      </c>
      <c r="E282" s="75">
        <f>921.123-146.91</f>
        <v>774.2130000000001</v>
      </c>
      <c r="F282" s="75">
        <v>44.992</v>
      </c>
      <c r="G282" s="75"/>
      <c r="H282" s="75">
        <f t="shared" si="1"/>
        <v>2961.6900000000005</v>
      </c>
      <c r="I282" s="10"/>
      <c r="J282" s="10"/>
      <c r="K282" s="1"/>
    </row>
    <row r="283" spans="1:11" ht="12.75">
      <c r="A283" s="74" t="s">
        <v>150</v>
      </c>
      <c r="B283" s="10">
        <v>223</v>
      </c>
      <c r="C283" s="10" t="s">
        <v>351</v>
      </c>
      <c r="D283" s="75">
        <v>161.684</v>
      </c>
      <c r="E283" s="75">
        <v>255.175</v>
      </c>
      <c r="F283" s="75">
        <v>112.178</v>
      </c>
      <c r="G283" s="75">
        <v>316.393</v>
      </c>
      <c r="H283" s="75">
        <f t="shared" si="1"/>
        <v>845.4300000000001</v>
      </c>
      <c r="I283" s="10"/>
      <c r="J283" s="10"/>
      <c r="K283" s="1"/>
    </row>
    <row r="284" spans="1:11" ht="12.75">
      <c r="A284" s="74"/>
      <c r="B284" s="10"/>
      <c r="C284" s="10"/>
      <c r="D284" s="75"/>
      <c r="E284" s="75"/>
      <c r="F284" s="75"/>
      <c r="G284" s="75"/>
      <c r="H284" s="75"/>
      <c r="I284" s="10"/>
      <c r="J284" s="10"/>
      <c r="K284" s="1"/>
    </row>
    <row r="285" spans="1:11" ht="25.5">
      <c r="A285" s="58" t="s">
        <v>374</v>
      </c>
      <c r="B285" s="58">
        <v>225</v>
      </c>
      <c r="C285" s="58">
        <v>4000</v>
      </c>
      <c r="D285" s="72">
        <f>D286+D287+D288+D290+D291</f>
        <v>44.972</v>
      </c>
      <c r="E285" s="72">
        <f>E286+E287+E288+E290+E291</f>
        <v>25.304000000000002</v>
      </c>
      <c r="F285" s="72">
        <f>F286+F287+F288+F290+F291</f>
        <v>20.62</v>
      </c>
      <c r="G285" s="72">
        <f>G286+G287+G288+G290+G291</f>
        <v>25.304000000000002</v>
      </c>
      <c r="H285" s="72">
        <f aca="true" t="shared" si="2" ref="H285:H306">SUM(D285:G285)</f>
        <v>116.20000000000002</v>
      </c>
      <c r="I285" s="58"/>
      <c r="J285" s="58"/>
      <c r="K285" s="1"/>
    </row>
    <row r="286" spans="1:11" ht="12.75">
      <c r="A286" s="74"/>
      <c r="B286" s="58"/>
      <c r="C286" s="58"/>
      <c r="D286" s="75"/>
      <c r="E286" s="75"/>
      <c r="F286" s="75"/>
      <c r="G286" s="75"/>
      <c r="H286" s="75">
        <f t="shared" si="2"/>
        <v>0</v>
      </c>
      <c r="I286" s="58"/>
      <c r="J286" s="58"/>
      <c r="K286" s="1"/>
    </row>
    <row r="287" spans="1:11" ht="12.75">
      <c r="A287" s="74" t="s">
        <v>309</v>
      </c>
      <c r="B287" s="10">
        <v>225</v>
      </c>
      <c r="C287" s="10" t="s">
        <v>352</v>
      </c>
      <c r="D287" s="75">
        <v>29.972</v>
      </c>
      <c r="E287" s="75">
        <v>10.304</v>
      </c>
      <c r="F287" s="75">
        <v>5.62</v>
      </c>
      <c r="G287" s="75">
        <v>10.304</v>
      </c>
      <c r="H287" s="75">
        <f t="shared" si="2"/>
        <v>56.2</v>
      </c>
      <c r="I287" s="10"/>
      <c r="J287" s="10"/>
      <c r="K287" s="1"/>
    </row>
    <row r="288" spans="1:11" ht="12.75">
      <c r="A288" s="74" t="s">
        <v>155</v>
      </c>
      <c r="B288" s="10">
        <v>225</v>
      </c>
      <c r="C288" s="10" t="s">
        <v>376</v>
      </c>
      <c r="D288" s="75">
        <v>15</v>
      </c>
      <c r="E288" s="75">
        <v>15</v>
      </c>
      <c r="F288" s="75">
        <v>15</v>
      </c>
      <c r="G288" s="75">
        <v>15</v>
      </c>
      <c r="H288" s="75">
        <f t="shared" si="2"/>
        <v>60</v>
      </c>
      <c r="I288" s="10"/>
      <c r="J288" s="10"/>
      <c r="K288" s="1"/>
    </row>
    <row r="289" spans="1:11" ht="12.75">
      <c r="A289" s="74" t="s">
        <v>155</v>
      </c>
      <c r="B289" s="10">
        <v>225</v>
      </c>
      <c r="C289" s="10" t="s">
        <v>367</v>
      </c>
      <c r="D289" s="75"/>
      <c r="E289" s="75"/>
      <c r="F289" s="75"/>
      <c r="G289" s="75"/>
      <c r="H289" s="75">
        <f t="shared" si="2"/>
        <v>0</v>
      </c>
      <c r="I289" s="10"/>
      <c r="J289" s="10"/>
      <c r="K289" s="1"/>
    </row>
    <row r="290" spans="1:11" ht="25.5">
      <c r="A290" s="74" t="s">
        <v>156</v>
      </c>
      <c r="B290" s="10"/>
      <c r="C290" s="10"/>
      <c r="D290" s="75"/>
      <c r="E290" s="75"/>
      <c r="F290" s="75"/>
      <c r="G290" s="75"/>
      <c r="H290" s="75">
        <f t="shared" si="2"/>
        <v>0</v>
      </c>
      <c r="I290" s="10"/>
      <c r="J290" s="10"/>
      <c r="K290" s="1"/>
    </row>
    <row r="291" spans="1:11" ht="38.25">
      <c r="A291" s="74" t="s">
        <v>157</v>
      </c>
      <c r="B291" s="10">
        <v>225</v>
      </c>
      <c r="C291" s="10" t="s">
        <v>382</v>
      </c>
      <c r="D291" s="75"/>
      <c r="E291" s="75"/>
      <c r="F291" s="75"/>
      <c r="G291" s="75"/>
      <c r="H291" s="75">
        <f t="shared" si="2"/>
        <v>0</v>
      </c>
      <c r="I291" s="10"/>
      <c r="J291" s="10"/>
      <c r="K291" s="1"/>
    </row>
    <row r="292" spans="1:11" ht="25.5">
      <c r="A292" s="78" t="s">
        <v>315</v>
      </c>
      <c r="B292" s="10">
        <v>222</v>
      </c>
      <c r="C292" s="10" t="s">
        <v>345</v>
      </c>
      <c r="D292" s="72"/>
      <c r="E292" s="72"/>
      <c r="F292" s="72"/>
      <c r="G292" s="72"/>
      <c r="H292" s="72">
        <f t="shared" si="2"/>
        <v>0</v>
      </c>
      <c r="I292" s="10"/>
      <c r="J292" s="10"/>
      <c r="K292" s="1"/>
    </row>
    <row r="293" spans="1:11" ht="12.75">
      <c r="A293" s="74"/>
      <c r="B293" s="10"/>
      <c r="C293" s="10"/>
      <c r="D293" s="75"/>
      <c r="E293" s="75"/>
      <c r="F293" s="75"/>
      <c r="G293" s="75"/>
      <c r="H293" s="75">
        <f t="shared" si="2"/>
        <v>0</v>
      </c>
      <c r="I293" s="10"/>
      <c r="J293" s="10"/>
      <c r="K293" s="1"/>
    </row>
    <row r="294" spans="1:11" ht="12.75">
      <c r="A294" s="58" t="s">
        <v>308</v>
      </c>
      <c r="B294" s="10">
        <v>226</v>
      </c>
      <c r="C294" s="10">
        <v>4000</v>
      </c>
      <c r="D294" s="72">
        <f>D295+D296+D297+D298+D299+D300+D301+D302+D303+D304</f>
        <v>0</v>
      </c>
      <c r="E294" s="72">
        <f>E295+E296+E297+E298+E299+E300+E301+E302+E303+E304</f>
        <v>84.343</v>
      </c>
      <c r="F294" s="72">
        <f>F295+F296+F297+F298+F299+F300+F301+F302+F303+F304</f>
        <v>42.681</v>
      </c>
      <c r="G294" s="72">
        <f>G295+G296+G297+G298+G299+G300+G301+G302+G303+G304</f>
        <v>49.516</v>
      </c>
      <c r="H294" s="72">
        <f t="shared" si="2"/>
        <v>176.54</v>
      </c>
      <c r="I294" s="10"/>
      <c r="J294" s="10"/>
      <c r="K294" s="1"/>
    </row>
    <row r="295" spans="1:11" ht="25.5">
      <c r="A295" s="74" t="s">
        <v>154</v>
      </c>
      <c r="B295" s="10">
        <v>226</v>
      </c>
      <c r="C295" s="10" t="s">
        <v>376</v>
      </c>
      <c r="D295" s="75"/>
      <c r="E295" s="75"/>
      <c r="F295" s="75"/>
      <c r="G295" s="75"/>
      <c r="H295" s="75">
        <f t="shared" si="2"/>
        <v>0</v>
      </c>
      <c r="I295" s="10"/>
      <c r="J295" s="10"/>
      <c r="K295" s="1"/>
    </row>
    <row r="296" spans="1:11" ht="12.75">
      <c r="A296" s="74" t="s">
        <v>301</v>
      </c>
      <c r="B296" s="10">
        <v>226</v>
      </c>
      <c r="C296" s="10" t="s">
        <v>353</v>
      </c>
      <c r="D296" s="75"/>
      <c r="E296" s="75"/>
      <c r="F296" s="75"/>
      <c r="G296" s="75"/>
      <c r="H296" s="75">
        <f t="shared" si="2"/>
        <v>0</v>
      </c>
      <c r="I296" s="10"/>
      <c r="J296" s="10"/>
      <c r="K296" s="1"/>
    </row>
    <row r="297" spans="1:11" ht="12.75">
      <c r="A297" s="74" t="s">
        <v>301</v>
      </c>
      <c r="B297" s="58">
        <v>226</v>
      </c>
      <c r="C297" s="58" t="s">
        <v>377</v>
      </c>
      <c r="D297" s="72"/>
      <c r="E297" s="72">
        <v>26.093</v>
      </c>
      <c r="F297" s="72"/>
      <c r="G297" s="72"/>
      <c r="H297" s="72">
        <f t="shared" si="2"/>
        <v>26.093</v>
      </c>
      <c r="I297" s="58"/>
      <c r="J297" s="58"/>
      <c r="K297" s="1"/>
    </row>
    <row r="298" spans="1:11" ht="12.75">
      <c r="A298" s="74" t="s">
        <v>368</v>
      </c>
      <c r="B298" s="10">
        <v>226</v>
      </c>
      <c r="C298" s="10" t="s">
        <v>376</v>
      </c>
      <c r="D298" s="75"/>
      <c r="E298" s="75">
        <v>10.8</v>
      </c>
      <c r="F298" s="75">
        <v>37.181</v>
      </c>
      <c r="G298" s="75">
        <v>24.516</v>
      </c>
      <c r="H298" s="75">
        <f t="shared" si="2"/>
        <v>72.49699999999999</v>
      </c>
      <c r="I298" s="10"/>
      <c r="J298" s="10"/>
      <c r="K298" s="1"/>
    </row>
    <row r="299" spans="1:11" ht="12.75">
      <c r="A299" s="74" t="s">
        <v>151</v>
      </c>
      <c r="B299" s="10"/>
      <c r="C299" s="10"/>
      <c r="D299" s="75"/>
      <c r="E299" s="75"/>
      <c r="F299" s="75"/>
      <c r="G299" s="75"/>
      <c r="H299" s="75">
        <f t="shared" si="2"/>
        <v>0</v>
      </c>
      <c r="I299" s="10"/>
      <c r="J299" s="10"/>
      <c r="K299" s="1"/>
    </row>
    <row r="300" spans="1:11" ht="38.25">
      <c r="A300" s="74" t="s">
        <v>152</v>
      </c>
      <c r="B300" s="10">
        <v>226</v>
      </c>
      <c r="C300" s="10" t="s">
        <v>376</v>
      </c>
      <c r="D300" s="75"/>
      <c r="E300" s="75">
        <v>15</v>
      </c>
      <c r="F300" s="75">
        <v>5.5</v>
      </c>
      <c r="G300" s="75">
        <v>25</v>
      </c>
      <c r="H300" s="75">
        <f t="shared" si="2"/>
        <v>45.5</v>
      </c>
      <c r="I300" s="10"/>
      <c r="J300" s="10"/>
      <c r="K300" s="1"/>
    </row>
    <row r="301" spans="1:11" ht="25.5">
      <c r="A301" s="74" t="s">
        <v>153</v>
      </c>
      <c r="B301" s="10">
        <v>226</v>
      </c>
      <c r="C301" s="10" t="s">
        <v>354</v>
      </c>
      <c r="D301" s="75"/>
      <c r="E301" s="75">
        <v>10</v>
      </c>
      <c r="F301" s="75"/>
      <c r="G301" s="75"/>
      <c r="H301" s="75">
        <f t="shared" si="2"/>
        <v>10</v>
      </c>
      <c r="I301" s="10"/>
      <c r="J301" s="10"/>
      <c r="K301" s="1"/>
    </row>
    <row r="302" spans="1:11" ht="25.5">
      <c r="A302" s="74" t="s">
        <v>302</v>
      </c>
      <c r="B302" s="10">
        <v>226</v>
      </c>
      <c r="C302" s="10" t="s">
        <v>345</v>
      </c>
      <c r="D302" s="75"/>
      <c r="E302" s="75"/>
      <c r="F302" s="75"/>
      <c r="G302" s="75"/>
      <c r="H302" s="75">
        <f t="shared" si="2"/>
        <v>0</v>
      </c>
      <c r="I302" s="10"/>
      <c r="J302" s="10"/>
      <c r="K302" s="1"/>
    </row>
    <row r="303" spans="1:11" ht="12.75">
      <c r="A303" s="74" t="s">
        <v>303</v>
      </c>
      <c r="B303" s="10"/>
      <c r="C303" s="10"/>
      <c r="D303" s="75"/>
      <c r="E303" s="75">
        <v>22.45</v>
      </c>
      <c r="F303" s="75"/>
      <c r="G303" s="75"/>
      <c r="H303" s="75">
        <f t="shared" si="2"/>
        <v>22.45</v>
      </c>
      <c r="I303" s="10"/>
      <c r="J303" s="10"/>
      <c r="K303" s="1"/>
    </row>
    <row r="304" spans="1:11" ht="12.75">
      <c r="A304" s="74" t="s">
        <v>316</v>
      </c>
      <c r="B304" s="10">
        <v>226</v>
      </c>
      <c r="C304" s="10" t="s">
        <v>376</v>
      </c>
      <c r="D304" s="75"/>
      <c r="E304" s="75"/>
      <c r="F304" s="75"/>
      <c r="G304" s="75"/>
      <c r="H304" s="75">
        <f t="shared" si="2"/>
        <v>0</v>
      </c>
      <c r="I304" s="10"/>
      <c r="J304" s="10"/>
      <c r="K304" s="1"/>
    </row>
    <row r="305" spans="2:11" ht="12.75">
      <c r="B305" s="10">
        <v>262</v>
      </c>
      <c r="C305" s="10"/>
      <c r="D305" s="72">
        <f>D306</f>
        <v>0</v>
      </c>
      <c r="E305" s="72">
        <f>E306</f>
        <v>0</v>
      </c>
      <c r="F305" s="72">
        <f>F306</f>
        <v>0</v>
      </c>
      <c r="G305" s="72">
        <f>G306</f>
        <v>0</v>
      </c>
      <c r="H305" s="72">
        <f t="shared" si="2"/>
        <v>0</v>
      </c>
      <c r="I305" s="10"/>
      <c r="J305" s="10"/>
      <c r="K305" s="1"/>
    </row>
    <row r="306" spans="1:11" ht="25.5">
      <c r="A306" s="74" t="s">
        <v>166</v>
      </c>
      <c r="B306" s="10">
        <v>262</v>
      </c>
      <c r="C306" s="10"/>
      <c r="D306" s="75"/>
      <c r="E306" s="75"/>
      <c r="F306" s="75"/>
      <c r="G306" s="75"/>
      <c r="H306" s="75">
        <f t="shared" si="2"/>
        <v>0</v>
      </c>
      <c r="I306" s="10"/>
      <c r="J306" s="10"/>
      <c r="K306" s="1"/>
    </row>
    <row r="307" spans="1:11" ht="12.75">
      <c r="A307" s="58" t="s">
        <v>317</v>
      </c>
      <c r="B307" s="58"/>
      <c r="C307" s="58"/>
      <c r="D307" s="72">
        <f>D308+D309</f>
        <v>136</v>
      </c>
      <c r="E307" s="72">
        <f>E308+E309</f>
        <v>123.25</v>
      </c>
      <c r="F307" s="72">
        <f>F308+F309</f>
        <v>76.5</v>
      </c>
      <c r="G307" s="72">
        <f>G308+G309</f>
        <v>46.75</v>
      </c>
      <c r="H307" s="72">
        <f>SUM(D307:G307)</f>
        <v>382.5</v>
      </c>
      <c r="I307" s="58"/>
      <c r="J307" s="58"/>
      <c r="K307" s="1"/>
    </row>
    <row r="308" spans="1:11" ht="38.25">
      <c r="A308" s="74" t="s">
        <v>429</v>
      </c>
      <c r="B308" s="10">
        <v>290</v>
      </c>
      <c r="C308" s="10" t="s">
        <v>355</v>
      </c>
      <c r="D308" s="75">
        <v>134.5</v>
      </c>
      <c r="E308" s="75">
        <v>123.25</v>
      </c>
      <c r="F308" s="75">
        <v>76.5</v>
      </c>
      <c r="G308" s="75">
        <v>46.75</v>
      </c>
      <c r="H308" s="75">
        <f>SUM(D308:G308)</f>
        <v>381</v>
      </c>
      <c r="I308" s="10"/>
      <c r="J308" s="10"/>
      <c r="K308" s="1"/>
    </row>
    <row r="309" spans="1:11" ht="12.75">
      <c r="A309" s="74" t="s">
        <v>158</v>
      </c>
      <c r="B309" s="10"/>
      <c r="C309" s="10"/>
      <c r="D309" s="75">
        <v>1.5</v>
      </c>
      <c r="E309" s="75"/>
      <c r="F309" s="75"/>
      <c r="G309" s="75"/>
      <c r="H309" s="75">
        <f>SUM(D309:G309)</f>
        <v>1.5</v>
      </c>
      <c r="I309" s="10"/>
      <c r="J309" s="10"/>
      <c r="K309" s="1"/>
    </row>
    <row r="310" spans="1:11" ht="25.5">
      <c r="A310" s="58" t="s">
        <v>375</v>
      </c>
      <c r="B310" s="58">
        <v>300</v>
      </c>
      <c r="C310" s="58"/>
      <c r="D310" s="72">
        <f>D311+D312+D313+D314</f>
        <v>237.1</v>
      </c>
      <c r="E310" s="72">
        <f>E311+E312+E313+E314</f>
        <v>1553.724</v>
      </c>
      <c r="F310" s="72">
        <f>F311+F312+F313+F314</f>
        <v>314.1</v>
      </c>
      <c r="G310" s="72">
        <f>G311+G312+G313+G314</f>
        <v>246.8</v>
      </c>
      <c r="H310" s="72">
        <f>H311+H312+H313+H314</f>
        <v>2351.724</v>
      </c>
      <c r="I310" s="58"/>
      <c r="J310" s="58"/>
      <c r="K310" s="1"/>
    </row>
    <row r="311" spans="1:11" ht="12.75">
      <c r="A311" s="74" t="s">
        <v>319</v>
      </c>
      <c r="B311" s="10">
        <v>310</v>
      </c>
      <c r="C311" s="10" t="s">
        <v>379</v>
      </c>
      <c r="D311" s="75">
        <f>D312+313:313</f>
        <v>0</v>
      </c>
      <c r="E311" s="75">
        <v>27</v>
      </c>
      <c r="F311" s="75">
        <f>F312+313:313</f>
        <v>0</v>
      </c>
      <c r="G311" s="75">
        <f>G312+313:313</f>
        <v>0</v>
      </c>
      <c r="H311" s="75">
        <f aca="true" t="shared" si="3" ref="H311:H318">SUM(D311:G311)</f>
        <v>27</v>
      </c>
      <c r="I311" s="10"/>
      <c r="J311" s="10"/>
      <c r="K311" s="1"/>
    </row>
    <row r="312" spans="1:11" ht="25.5">
      <c r="A312" s="74" t="s">
        <v>159</v>
      </c>
      <c r="B312" s="10">
        <v>310</v>
      </c>
      <c r="C312" s="10" t="s">
        <v>356</v>
      </c>
      <c r="D312" s="77"/>
      <c r="E312" s="77">
        <v>741.914</v>
      </c>
      <c r="F312" s="77"/>
      <c r="G312" s="77"/>
      <c r="H312" s="77">
        <f t="shared" si="3"/>
        <v>741.914</v>
      </c>
      <c r="I312" s="10"/>
      <c r="J312" s="10"/>
      <c r="K312" s="1"/>
    </row>
    <row r="313" spans="1:11" ht="12.75">
      <c r="A313" s="74" t="s">
        <v>435</v>
      </c>
      <c r="B313" s="10">
        <v>310</v>
      </c>
      <c r="C313" s="10" t="s">
        <v>436</v>
      </c>
      <c r="D313" s="79"/>
      <c r="E313" s="79">
        <v>306</v>
      </c>
      <c r="F313" s="79"/>
      <c r="G313" s="79"/>
      <c r="H313" s="77">
        <f t="shared" si="3"/>
        <v>306</v>
      </c>
      <c r="I313" s="10"/>
      <c r="J313" s="10"/>
      <c r="K313" s="1"/>
    </row>
    <row r="314" spans="1:11" ht="25.5">
      <c r="A314" s="78" t="s">
        <v>318</v>
      </c>
      <c r="B314" s="10"/>
      <c r="C314" s="10"/>
      <c r="D314" s="80">
        <f>D316+D317+D318+D319+D320+D321+D322+D323+D324+D325</f>
        <v>237.1</v>
      </c>
      <c r="E314" s="80">
        <f>E316+E317+E318+E319+E320+E321+E322+E323+E324</f>
        <v>478.80999999999995</v>
      </c>
      <c r="F314" s="80">
        <f>F315+F316+F317+F318+F319+F320+F321+F322+F323+F324</f>
        <v>314.1</v>
      </c>
      <c r="G314" s="80">
        <f>G316+G317+G318+G319+G320+G321+G322+G323+G324</f>
        <v>246.8</v>
      </c>
      <c r="H314" s="72">
        <f t="shared" si="3"/>
        <v>1276.81</v>
      </c>
      <c r="I314" s="10"/>
      <c r="J314" s="10"/>
      <c r="K314" s="1"/>
    </row>
    <row r="315" spans="1:11" ht="12.75">
      <c r="A315" s="81" t="s">
        <v>381</v>
      </c>
      <c r="B315" s="10">
        <v>340</v>
      </c>
      <c r="C315" s="10" t="s">
        <v>378</v>
      </c>
      <c r="D315" s="75"/>
      <c r="E315" s="75"/>
      <c r="F315" s="75"/>
      <c r="G315" s="75"/>
      <c r="H315" s="75">
        <f t="shared" si="3"/>
        <v>0</v>
      </c>
      <c r="I315" s="10"/>
      <c r="J315" s="10"/>
      <c r="K315" s="1"/>
    </row>
    <row r="316" spans="1:11" ht="12.75">
      <c r="A316" s="81" t="s">
        <v>160</v>
      </c>
      <c r="B316" s="10">
        <v>340</v>
      </c>
      <c r="C316" s="10" t="s">
        <v>358</v>
      </c>
      <c r="D316" s="75"/>
      <c r="E316" s="75">
        <v>10</v>
      </c>
      <c r="F316" s="75"/>
      <c r="G316" s="75"/>
      <c r="H316" s="75">
        <f t="shared" si="3"/>
        <v>10</v>
      </c>
      <c r="I316" s="10"/>
      <c r="J316" s="10"/>
      <c r="K316" s="1"/>
    </row>
    <row r="317" spans="1:11" ht="12.75">
      <c r="A317" s="81" t="s">
        <v>320</v>
      </c>
      <c r="B317" s="10">
        <v>340</v>
      </c>
      <c r="C317" s="10" t="s">
        <v>359</v>
      </c>
      <c r="D317" s="75"/>
      <c r="E317" s="75"/>
      <c r="F317" s="75"/>
      <c r="G317" s="75"/>
      <c r="H317" s="75">
        <f t="shared" si="3"/>
        <v>0</v>
      </c>
      <c r="I317" s="10"/>
      <c r="J317" s="10"/>
      <c r="K317" s="1"/>
    </row>
    <row r="318" spans="1:11" ht="12.75">
      <c r="A318" s="81" t="s">
        <v>161</v>
      </c>
      <c r="B318" s="10"/>
      <c r="C318" s="10"/>
      <c r="D318" s="75"/>
      <c r="E318" s="75">
        <v>10</v>
      </c>
      <c r="F318" s="75"/>
      <c r="G318" s="75"/>
      <c r="H318" s="75">
        <f t="shared" si="3"/>
        <v>10</v>
      </c>
      <c r="I318" s="10"/>
      <c r="J318" s="10"/>
      <c r="K318" s="1"/>
    </row>
    <row r="319" spans="1:11" ht="25.5">
      <c r="A319" s="81" t="s">
        <v>162</v>
      </c>
      <c r="B319" s="10">
        <v>340</v>
      </c>
      <c r="C319" s="10" t="s">
        <v>357</v>
      </c>
      <c r="D319" s="77"/>
      <c r="E319" s="77"/>
      <c r="F319" s="77"/>
      <c r="G319" s="77"/>
      <c r="H319" s="77">
        <f aca="true" t="shared" si="4" ref="H319:H325">SUM(D319:G319)</f>
        <v>0</v>
      </c>
      <c r="I319" s="10"/>
      <c r="J319" s="10"/>
      <c r="K319" s="1"/>
    </row>
    <row r="320" spans="1:11" ht="25.5">
      <c r="A320" s="81" t="s">
        <v>163</v>
      </c>
      <c r="B320" s="10">
        <v>340</v>
      </c>
      <c r="C320" s="10" t="s">
        <v>360</v>
      </c>
      <c r="D320" s="75">
        <v>5</v>
      </c>
      <c r="E320" s="75">
        <f>25+119.91</f>
        <v>144.91</v>
      </c>
      <c r="F320" s="75">
        <v>5</v>
      </c>
      <c r="G320" s="75"/>
      <c r="H320" s="75">
        <f t="shared" si="4"/>
        <v>154.91</v>
      </c>
      <c r="I320" s="10"/>
      <c r="J320" s="10"/>
      <c r="K320" s="1"/>
    </row>
    <row r="321" spans="1:11" ht="25.5">
      <c r="A321" s="81" t="s">
        <v>369</v>
      </c>
      <c r="B321" s="10">
        <v>340</v>
      </c>
      <c r="C321" s="10" t="s">
        <v>361</v>
      </c>
      <c r="D321" s="75"/>
      <c r="E321" s="75">
        <v>26.5</v>
      </c>
      <c r="F321" s="75"/>
      <c r="G321" s="75">
        <v>4.75</v>
      </c>
      <c r="H321" s="75">
        <f t="shared" si="4"/>
        <v>31.25</v>
      </c>
      <c r="I321" s="10"/>
      <c r="J321" s="10"/>
      <c r="K321" s="1"/>
    </row>
    <row r="322" spans="1:11" ht="12.75">
      <c r="A322" s="81" t="s">
        <v>164</v>
      </c>
      <c r="B322" s="10"/>
      <c r="C322" s="10"/>
      <c r="D322" s="75"/>
      <c r="E322" s="75"/>
      <c r="F322" s="75"/>
      <c r="G322" s="75"/>
      <c r="H322" s="75">
        <f t="shared" si="4"/>
        <v>0</v>
      </c>
      <c r="I322" s="10"/>
      <c r="J322" s="10"/>
      <c r="K322" s="1"/>
    </row>
    <row r="323" spans="1:11" ht="12.75">
      <c r="A323" s="81" t="s">
        <v>165</v>
      </c>
      <c r="B323" s="10">
        <v>340</v>
      </c>
      <c r="C323" s="10" t="s">
        <v>362</v>
      </c>
      <c r="D323" s="75">
        <v>34</v>
      </c>
      <c r="E323" s="75">
        <v>30</v>
      </c>
      <c r="F323" s="75">
        <v>44.5</v>
      </c>
      <c r="G323" s="75">
        <v>41.5</v>
      </c>
      <c r="H323" s="75">
        <f t="shared" si="4"/>
        <v>150</v>
      </c>
      <c r="I323" s="10"/>
      <c r="J323" s="10"/>
      <c r="K323" s="1"/>
    </row>
    <row r="324" spans="1:11" ht="12.75">
      <c r="A324" s="81" t="s">
        <v>167</v>
      </c>
      <c r="B324" s="10">
        <v>340</v>
      </c>
      <c r="C324" s="10" t="s">
        <v>363</v>
      </c>
      <c r="D324" s="75">
        <v>160.6</v>
      </c>
      <c r="E324" s="75">
        <v>257.4</v>
      </c>
      <c r="F324" s="75">
        <v>264.6</v>
      </c>
      <c r="G324" s="75">
        <v>200.55</v>
      </c>
      <c r="H324" s="75">
        <f t="shared" si="4"/>
        <v>883.1500000000001</v>
      </c>
      <c r="I324" s="10"/>
      <c r="J324" s="10"/>
      <c r="K324" s="1"/>
    </row>
    <row r="325" spans="1:11" ht="12.75">
      <c r="A325" s="81" t="s">
        <v>426</v>
      </c>
      <c r="B325" s="10">
        <v>340</v>
      </c>
      <c r="C325" s="10" t="s">
        <v>428</v>
      </c>
      <c r="D325" s="75">
        <v>37.5</v>
      </c>
      <c r="E325" s="75"/>
      <c r="F325" s="75"/>
      <c r="G325" s="75"/>
      <c r="H325" s="75">
        <f t="shared" si="4"/>
        <v>37.5</v>
      </c>
      <c r="I325" s="10"/>
      <c r="J325" s="10"/>
      <c r="K325" s="1"/>
    </row>
    <row r="326" spans="1:11" ht="25.5">
      <c r="A326" s="82" t="s">
        <v>394</v>
      </c>
      <c r="B326" s="10"/>
      <c r="C326" s="10"/>
      <c r="D326" s="75"/>
      <c r="E326" s="75"/>
      <c r="F326" s="75"/>
      <c r="G326" s="75"/>
      <c r="H326" s="75"/>
      <c r="I326" s="10"/>
      <c r="J326" s="10"/>
      <c r="K326" s="1"/>
    </row>
    <row r="327" spans="1:11" ht="12.75">
      <c r="A327" s="58" t="s">
        <v>168</v>
      </c>
      <c r="B327" s="10"/>
      <c r="C327" s="10"/>
      <c r="D327" s="75"/>
      <c r="E327" s="75"/>
      <c r="F327" s="75"/>
      <c r="G327" s="75"/>
      <c r="H327" s="75">
        <f>SUM(D327:G327)</f>
        <v>0</v>
      </c>
      <c r="I327" s="10"/>
      <c r="J327" s="10"/>
      <c r="K327" s="1"/>
    </row>
    <row r="328" spans="1:11" ht="12.75">
      <c r="A328" s="83" t="s">
        <v>169</v>
      </c>
      <c r="B328" s="83"/>
      <c r="C328" s="83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84"/>
      <c r="B329" s="84"/>
      <c r="C329" s="84"/>
      <c r="D329" s="1"/>
      <c r="E329" s="1"/>
      <c r="F329" s="1"/>
      <c r="G329" s="1"/>
      <c r="H329" s="1"/>
      <c r="I329" s="1"/>
      <c r="J329" s="1"/>
      <c r="K329" s="1"/>
    </row>
    <row r="330" spans="1:11" ht="25.5">
      <c r="A330" s="85" t="s">
        <v>434</v>
      </c>
      <c r="B330" s="85"/>
      <c r="C330" s="85"/>
      <c r="D330" s="85" t="s">
        <v>170</v>
      </c>
      <c r="E330" s="1"/>
      <c r="F330" s="1"/>
      <c r="G330" s="1"/>
      <c r="H330" s="1"/>
      <c r="I330" s="1"/>
      <c r="J330" s="1"/>
      <c r="K330" s="1"/>
    </row>
    <row r="331" spans="1:11" ht="12.75">
      <c r="A331" s="86"/>
      <c r="B331" s="86"/>
      <c r="C331" s="86"/>
      <c r="D331" s="87">
        <v>0</v>
      </c>
      <c r="E331" s="1"/>
      <c r="F331" s="1"/>
      <c r="G331" s="1"/>
      <c r="H331" s="1"/>
      <c r="I331" s="1"/>
      <c r="J331" s="1"/>
      <c r="K331" s="1"/>
    </row>
    <row r="332" spans="1:11" ht="63.75">
      <c r="A332" s="84" t="s">
        <v>171</v>
      </c>
      <c r="B332" s="84"/>
      <c r="C332" s="84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84"/>
      <c r="B333" s="84"/>
      <c r="C333" s="84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84" t="s">
        <v>172</v>
      </c>
      <c r="B334" s="84"/>
      <c r="C334" s="84"/>
      <c r="D334" s="1" t="s">
        <v>395</v>
      </c>
      <c r="E334" s="1"/>
      <c r="F334" s="1"/>
      <c r="G334" s="1"/>
      <c r="H334" s="1"/>
      <c r="I334" s="1"/>
      <c r="J334" s="1"/>
      <c r="K334" s="1"/>
    </row>
    <row r="335" spans="1:11" ht="25.5">
      <c r="A335" s="1"/>
      <c r="B335" s="1"/>
      <c r="C335" s="1"/>
      <c r="D335" s="13" t="s">
        <v>275</v>
      </c>
      <c r="E335" s="1"/>
      <c r="F335" s="7" t="s">
        <v>274</v>
      </c>
      <c r="G335" s="7" t="s">
        <v>273</v>
      </c>
      <c r="H335" s="1"/>
      <c r="I335" s="1"/>
      <c r="J335" s="84" t="s">
        <v>173</v>
      </c>
      <c r="K335" s="1"/>
    </row>
    <row r="336" spans="1:11" ht="12.75">
      <c r="A336" s="1"/>
      <c r="B336" s="1"/>
      <c r="C336" s="1"/>
      <c r="D336" s="13"/>
      <c r="E336" s="1"/>
      <c r="F336" s="7"/>
      <c r="G336" s="7"/>
      <c r="H336" s="1"/>
      <c r="I336" s="1"/>
      <c r="J336" s="84"/>
      <c r="K336" s="1"/>
    </row>
    <row r="337" spans="1:11" ht="12.75">
      <c r="A337" s="84"/>
      <c r="B337" s="84"/>
      <c r="C337" s="84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84" t="s">
        <v>174</v>
      </c>
      <c r="B338" s="84"/>
      <c r="C338" s="84"/>
      <c r="D338" s="1" t="s">
        <v>396</v>
      </c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 t="s">
        <v>272</v>
      </c>
      <c r="E339" s="1"/>
      <c r="F339" s="1"/>
      <c r="G339" s="1"/>
      <c r="H339" s="1"/>
      <c r="I339" s="1"/>
      <c r="J339" s="84"/>
      <c r="K339" s="1"/>
    </row>
    <row r="340" spans="1:11" ht="12.75">
      <c r="A340" s="84" t="s">
        <v>175</v>
      </c>
      <c r="B340" s="84"/>
      <c r="C340" s="84"/>
      <c r="D340" s="1"/>
      <c r="E340" s="1"/>
      <c r="F340" s="1"/>
      <c r="G340" s="1"/>
      <c r="H340" s="1"/>
      <c r="I340" s="1"/>
      <c r="J340" s="1"/>
      <c r="K340" s="1"/>
    </row>
  </sheetData>
  <sheetProtection/>
  <mergeCells count="182">
    <mergeCell ref="A2:J2"/>
    <mergeCell ref="A3:J3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A38:H38"/>
    <mergeCell ref="A39:H39"/>
    <mergeCell ref="A40:K40"/>
    <mergeCell ref="A41:J41"/>
    <mergeCell ref="A42:J42"/>
    <mergeCell ref="A43:J43"/>
    <mergeCell ref="A44:J44"/>
    <mergeCell ref="A47:G47"/>
    <mergeCell ref="A57:G57"/>
    <mergeCell ref="A61:H61"/>
    <mergeCell ref="A63:G63"/>
    <mergeCell ref="A71:J71"/>
    <mergeCell ref="A72:G72"/>
    <mergeCell ref="A73:G73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J84"/>
    <mergeCell ref="A91:F91"/>
    <mergeCell ref="B92:D92"/>
    <mergeCell ref="B93:D93"/>
    <mergeCell ref="B94:D94"/>
    <mergeCell ref="B95:D95"/>
    <mergeCell ref="B96:D96"/>
    <mergeCell ref="B97:D97"/>
    <mergeCell ref="F122:F123"/>
    <mergeCell ref="F124:F125"/>
    <mergeCell ref="A133:B133"/>
    <mergeCell ref="A134:B134"/>
    <mergeCell ref="D134:G135"/>
    <mergeCell ref="A136:B137"/>
    <mergeCell ref="D136:G136"/>
    <mergeCell ref="D137:G137"/>
    <mergeCell ref="D138:G138"/>
    <mergeCell ref="D139:G139"/>
    <mergeCell ref="D140:G140"/>
    <mergeCell ref="D141:G141"/>
    <mergeCell ref="D142:G142"/>
    <mergeCell ref="D143:G143"/>
    <mergeCell ref="D144:G144"/>
    <mergeCell ref="D145:G145"/>
    <mergeCell ref="D146:G146"/>
    <mergeCell ref="D147:G147"/>
    <mergeCell ref="D148:G148"/>
    <mergeCell ref="D149:G149"/>
    <mergeCell ref="D150:G150"/>
    <mergeCell ref="D151:G151"/>
    <mergeCell ref="D152:G152"/>
    <mergeCell ref="D153:G153"/>
    <mergeCell ref="D154:G154"/>
    <mergeCell ref="D155:G155"/>
    <mergeCell ref="D156:G156"/>
    <mergeCell ref="D157:G157"/>
    <mergeCell ref="D158:G158"/>
    <mergeCell ref="D159:G159"/>
    <mergeCell ref="D160:G160"/>
    <mergeCell ref="D161:G161"/>
    <mergeCell ref="D162:G162"/>
    <mergeCell ref="D163:G163"/>
    <mergeCell ref="D164:G164"/>
    <mergeCell ref="D165:G165"/>
    <mergeCell ref="D166:G166"/>
    <mergeCell ref="D167:G167"/>
    <mergeCell ref="D168:G168"/>
    <mergeCell ref="D169:G169"/>
    <mergeCell ref="D170:G170"/>
    <mergeCell ref="D171:G171"/>
    <mergeCell ref="D172:G172"/>
    <mergeCell ref="D173:G173"/>
    <mergeCell ref="D174:G174"/>
    <mergeCell ref="D175:G175"/>
    <mergeCell ref="D176:G176"/>
    <mergeCell ref="D177:H177"/>
    <mergeCell ref="D178:G178"/>
    <mergeCell ref="D179:G179"/>
    <mergeCell ref="D180:H180"/>
    <mergeCell ref="D181:H181"/>
    <mergeCell ref="D182:H182"/>
    <mergeCell ref="D183:G183"/>
    <mergeCell ref="D185:H185"/>
    <mergeCell ref="D186:G186"/>
    <mergeCell ref="D187:H187"/>
    <mergeCell ref="D188:G188"/>
    <mergeCell ref="D189:H189"/>
    <mergeCell ref="D190:G190"/>
    <mergeCell ref="D191:G191"/>
    <mergeCell ref="D192:G192"/>
    <mergeCell ref="D193:G193"/>
    <mergeCell ref="A194:F194"/>
    <mergeCell ref="A195:K195"/>
    <mergeCell ref="A196:J196"/>
    <mergeCell ref="A197:J197"/>
    <mergeCell ref="A198:H198"/>
    <mergeCell ref="A200:A202"/>
    <mergeCell ref="D200:E200"/>
    <mergeCell ref="F200:K200"/>
    <mergeCell ref="D201:E201"/>
    <mergeCell ref="F201:H201"/>
    <mergeCell ref="I201:I202"/>
    <mergeCell ref="J201:J202"/>
    <mergeCell ref="K201:K202"/>
    <mergeCell ref="G202:H202"/>
    <mergeCell ref="F203:H203"/>
    <mergeCell ref="G204:H204"/>
    <mergeCell ref="G205:H205"/>
    <mergeCell ref="G206:H206"/>
    <mergeCell ref="A207:K207"/>
    <mergeCell ref="A208:K208"/>
    <mergeCell ref="F209:H209"/>
    <mergeCell ref="F210:H210"/>
    <mergeCell ref="F211:H211"/>
    <mergeCell ref="F212:H212"/>
    <mergeCell ref="A213:K213"/>
    <mergeCell ref="D214:E214"/>
    <mergeCell ref="F214:H214"/>
    <mergeCell ref="D215:E215"/>
    <mergeCell ref="F215:H215"/>
    <mergeCell ref="D216:E216"/>
    <mergeCell ref="F216:H216"/>
    <mergeCell ref="D217:E217"/>
    <mergeCell ref="F217:H217"/>
    <mergeCell ref="D218:E218"/>
    <mergeCell ref="F218:H218"/>
    <mergeCell ref="D219:E219"/>
    <mergeCell ref="F219:H219"/>
    <mergeCell ref="D220:E220"/>
    <mergeCell ref="F220:H220"/>
    <mergeCell ref="D221:E221"/>
    <mergeCell ref="F221:H221"/>
    <mergeCell ref="A222:K222"/>
    <mergeCell ref="D223:E223"/>
    <mergeCell ref="F223:H223"/>
    <mergeCell ref="D224:E224"/>
    <mergeCell ref="F224:H224"/>
    <mergeCell ref="A225:K225"/>
    <mergeCell ref="D226:E226"/>
    <mergeCell ref="F226:G226"/>
    <mergeCell ref="H226:I226"/>
    <mergeCell ref="D227:E227"/>
    <mergeCell ref="F227:G227"/>
    <mergeCell ref="H227:I227"/>
    <mergeCell ref="B246:C246"/>
    <mergeCell ref="B247:C247"/>
    <mergeCell ref="B248:C248"/>
    <mergeCell ref="A228:K228"/>
    <mergeCell ref="D229:E229"/>
    <mergeCell ref="F229:G229"/>
    <mergeCell ref="H229:I229"/>
    <mergeCell ref="B244:C244"/>
    <mergeCell ref="B245:C245"/>
  </mergeCells>
  <hyperlinks>
    <hyperlink ref="D19" r:id="rId1" display="namgymn@mail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0"/>
  <sheetViews>
    <sheetView zoomScalePageLayoutView="0" workbookViewId="0" topLeftCell="A253">
      <selection activeCell="A1" sqref="A1:M343"/>
    </sheetView>
  </sheetViews>
  <sheetFormatPr defaultColWidth="9.00390625" defaultRowHeight="12.75"/>
  <cols>
    <col min="1" max="1" width="29.625" style="0" customWidth="1"/>
    <col min="4" max="4" width="12.125" style="0" customWidth="1"/>
    <col min="5" max="5" width="12.25390625" style="0" customWidth="1"/>
    <col min="6" max="6" width="12.375" style="0" customWidth="1"/>
    <col min="7" max="7" width="13.125" style="0" customWidth="1"/>
    <col min="8" max="8" width="15.625" style="0" customWidth="1"/>
  </cols>
  <sheetData>
    <row r="1" spans="1:11" ht="12.75">
      <c r="A1" s="5" t="s">
        <v>168</v>
      </c>
      <c r="B1" s="5"/>
      <c r="C1" s="5"/>
      <c r="D1" s="1"/>
      <c r="E1" s="1"/>
      <c r="F1" s="1"/>
      <c r="G1" s="1"/>
      <c r="H1" s="1"/>
      <c r="I1" s="1"/>
      <c r="J1" s="1"/>
      <c r="K1" s="1"/>
    </row>
    <row r="2" spans="1:11" ht="12.7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1"/>
    </row>
    <row r="3" spans="1:11" ht="12.7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1"/>
    </row>
    <row r="4" spans="1:11" ht="12.75">
      <c r="A4" s="1"/>
      <c r="B4" s="1"/>
      <c r="C4" s="1"/>
      <c r="D4" s="7"/>
      <c r="E4" s="8" t="s">
        <v>397</v>
      </c>
      <c r="F4" s="1"/>
      <c r="G4" s="1"/>
      <c r="H4" s="1"/>
      <c r="I4" s="1"/>
      <c r="J4" s="1"/>
      <c r="K4" s="1"/>
    </row>
    <row r="5" spans="1:11" ht="12.75">
      <c r="A5" s="9" t="s">
        <v>364</v>
      </c>
      <c r="B5" s="9"/>
      <c r="C5" s="9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423</v>
      </c>
      <c r="B6" s="9"/>
      <c r="C6" s="9"/>
      <c r="D6" s="1"/>
      <c r="E6" s="1"/>
      <c r="F6" s="1"/>
      <c r="G6" s="1" t="s">
        <v>432</v>
      </c>
      <c r="H6" s="1"/>
      <c r="I6" s="1"/>
      <c r="J6" s="1"/>
      <c r="K6" s="1"/>
    </row>
    <row r="7" spans="1:11" ht="12.75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 t="s">
        <v>425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 t="s">
        <v>433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9" t="s">
        <v>3</v>
      </c>
      <c r="B11" s="9"/>
      <c r="C11" s="9"/>
      <c r="D11" s="1"/>
      <c r="E11" s="1"/>
      <c r="F11" s="1"/>
      <c r="G11" s="1"/>
      <c r="H11" s="1"/>
      <c r="I11" s="1"/>
      <c r="J11" s="1"/>
      <c r="K11" s="1"/>
    </row>
    <row r="12" spans="1:11" ht="25.5">
      <c r="A12" s="10" t="s">
        <v>4</v>
      </c>
      <c r="B12" s="10"/>
      <c r="C12" s="10"/>
      <c r="D12" s="94" t="str">
        <f>A3</f>
        <v>Муниципальное бюджетное общеобразовательное учреждение "Намская улусная гимназия имени Н.С. Охлопкова" Муниципального образования "Намский улус" Республики Саха (Якутия).</v>
      </c>
      <c r="E12" s="94"/>
      <c r="F12" s="94"/>
      <c r="G12" s="94"/>
      <c r="H12" s="94"/>
      <c r="I12" s="94"/>
      <c r="J12" s="94"/>
      <c r="K12" s="1"/>
    </row>
    <row r="13" spans="1:11" ht="12.75">
      <c r="A13" s="10" t="s">
        <v>5</v>
      </c>
      <c r="B13" s="10"/>
      <c r="C13" s="10"/>
      <c r="D13" s="94" t="s">
        <v>6</v>
      </c>
      <c r="E13" s="94"/>
      <c r="F13" s="94"/>
      <c r="G13" s="94"/>
      <c r="H13" s="94"/>
      <c r="I13" s="94"/>
      <c r="J13" s="94"/>
      <c r="K13" s="1"/>
    </row>
    <row r="14" spans="1:11" ht="12.75">
      <c r="A14" s="10" t="s">
        <v>7</v>
      </c>
      <c r="B14" s="10"/>
      <c r="C14" s="10"/>
      <c r="D14" s="95">
        <v>40872</v>
      </c>
      <c r="E14" s="94"/>
      <c r="F14" s="94"/>
      <c r="G14" s="94"/>
      <c r="H14" s="94"/>
      <c r="I14" s="94"/>
      <c r="J14" s="94"/>
      <c r="K14" s="1"/>
    </row>
    <row r="15" spans="1:11" ht="12.75">
      <c r="A15" s="10" t="s">
        <v>8</v>
      </c>
      <c r="B15" s="10"/>
      <c r="C15" s="10"/>
      <c r="D15" s="94" t="s">
        <v>284</v>
      </c>
      <c r="E15" s="94"/>
      <c r="F15" s="94"/>
      <c r="G15" s="94"/>
      <c r="H15" s="94"/>
      <c r="I15" s="94"/>
      <c r="J15" s="94"/>
      <c r="K15" s="1"/>
    </row>
    <row r="16" spans="1:11" ht="12.75">
      <c r="A16" s="10" t="s">
        <v>9</v>
      </c>
      <c r="B16" s="10"/>
      <c r="C16" s="10"/>
      <c r="D16" s="94" t="s">
        <v>6</v>
      </c>
      <c r="E16" s="94"/>
      <c r="F16" s="94"/>
      <c r="G16" s="94"/>
      <c r="H16" s="94"/>
      <c r="I16" s="94"/>
      <c r="J16" s="94"/>
      <c r="K16" s="1"/>
    </row>
    <row r="17" spans="1:11" ht="12.75">
      <c r="A17" s="10" t="s">
        <v>10</v>
      </c>
      <c r="B17" s="10"/>
      <c r="C17" s="10"/>
      <c r="D17" s="94">
        <v>84116241280</v>
      </c>
      <c r="E17" s="94"/>
      <c r="F17" s="94"/>
      <c r="G17" s="94"/>
      <c r="H17" s="94"/>
      <c r="I17" s="94"/>
      <c r="J17" s="94"/>
      <c r="K17" s="1"/>
    </row>
    <row r="18" spans="1:11" ht="12.75">
      <c r="A18" s="10" t="s">
        <v>11</v>
      </c>
      <c r="B18" s="10"/>
      <c r="C18" s="10"/>
      <c r="D18" s="94">
        <v>84116241280</v>
      </c>
      <c r="E18" s="94"/>
      <c r="F18" s="94"/>
      <c r="G18" s="94"/>
      <c r="H18" s="94"/>
      <c r="I18" s="94"/>
      <c r="J18" s="94"/>
      <c r="K18" s="1"/>
    </row>
    <row r="19" spans="1:11" ht="12.75">
      <c r="A19" s="10" t="s">
        <v>12</v>
      </c>
      <c r="B19" s="10"/>
      <c r="C19" s="10"/>
      <c r="D19" s="96" t="s">
        <v>13</v>
      </c>
      <c r="E19" s="96"/>
      <c r="F19" s="96"/>
      <c r="G19" s="96"/>
      <c r="H19" s="96"/>
      <c r="I19" s="96"/>
      <c r="J19" s="96"/>
      <c r="K19" s="1"/>
    </row>
    <row r="20" spans="1:11" ht="12.75">
      <c r="A20" s="10" t="s">
        <v>14</v>
      </c>
      <c r="B20" s="10"/>
      <c r="C20" s="10"/>
      <c r="D20" s="94" t="s">
        <v>15</v>
      </c>
      <c r="E20" s="94"/>
      <c r="F20" s="94"/>
      <c r="G20" s="94"/>
      <c r="H20" s="94"/>
      <c r="I20" s="94"/>
      <c r="J20" s="94"/>
      <c r="K20" s="1"/>
    </row>
    <row r="21" spans="1:11" ht="12.75">
      <c r="A21" s="10" t="s">
        <v>16</v>
      </c>
      <c r="B21" s="10"/>
      <c r="C21" s="10"/>
      <c r="D21" s="94" t="s">
        <v>17</v>
      </c>
      <c r="E21" s="94"/>
      <c r="F21" s="94"/>
      <c r="G21" s="94"/>
      <c r="H21" s="94"/>
      <c r="I21" s="94"/>
      <c r="J21" s="94"/>
      <c r="K21" s="1"/>
    </row>
    <row r="22" spans="1:11" ht="12.75">
      <c r="A22" s="10" t="s">
        <v>18</v>
      </c>
      <c r="B22" s="10"/>
      <c r="C22" s="10"/>
      <c r="D22" s="94" t="s">
        <v>19</v>
      </c>
      <c r="E22" s="94"/>
      <c r="F22" s="94"/>
      <c r="G22" s="94"/>
      <c r="H22" s="94"/>
      <c r="I22" s="94"/>
      <c r="J22" s="94"/>
      <c r="K22" s="1"/>
    </row>
    <row r="23" spans="1:11" ht="12.75">
      <c r="A23" s="10" t="s">
        <v>20</v>
      </c>
      <c r="B23" s="10"/>
      <c r="C23" s="10"/>
      <c r="D23" s="94" t="s">
        <v>21</v>
      </c>
      <c r="E23" s="94"/>
      <c r="F23" s="94"/>
      <c r="G23" s="94"/>
      <c r="H23" s="94"/>
      <c r="I23" s="94"/>
      <c r="J23" s="94"/>
      <c r="K23" s="1"/>
    </row>
    <row r="24" spans="1:11" ht="12.75">
      <c r="A24" s="10" t="s">
        <v>22</v>
      </c>
      <c r="B24" s="10"/>
      <c r="C24" s="10"/>
      <c r="D24" s="94" t="s">
        <v>23</v>
      </c>
      <c r="E24" s="94"/>
      <c r="F24" s="94"/>
      <c r="G24" s="94"/>
      <c r="H24" s="94"/>
      <c r="I24" s="94"/>
      <c r="J24" s="94"/>
      <c r="K24" s="1"/>
    </row>
    <row r="25" spans="1:11" ht="12.75">
      <c r="A25" s="10" t="s">
        <v>24</v>
      </c>
      <c r="B25" s="10"/>
      <c r="C25" s="10"/>
      <c r="D25" s="94">
        <v>23292092</v>
      </c>
      <c r="E25" s="94"/>
      <c r="F25" s="94"/>
      <c r="G25" s="94"/>
      <c r="H25" s="94"/>
      <c r="I25" s="94"/>
      <c r="J25" s="94"/>
      <c r="K25" s="1"/>
    </row>
    <row r="26" spans="1:11" ht="25.5">
      <c r="A26" s="10" t="s">
        <v>25</v>
      </c>
      <c r="B26" s="10"/>
      <c r="C26" s="10"/>
      <c r="D26" s="94">
        <v>14</v>
      </c>
      <c r="E26" s="94"/>
      <c r="F26" s="94"/>
      <c r="G26" s="94"/>
      <c r="H26" s="94"/>
      <c r="I26" s="94"/>
      <c r="J26" s="94"/>
      <c r="K26" s="1"/>
    </row>
    <row r="27" spans="1:11" ht="12.75">
      <c r="A27" s="10" t="s">
        <v>26</v>
      </c>
      <c r="B27" s="10"/>
      <c r="C27" s="10"/>
      <c r="D27" s="94">
        <v>98235825001</v>
      </c>
      <c r="E27" s="94"/>
      <c r="F27" s="94"/>
      <c r="G27" s="94"/>
      <c r="H27" s="94"/>
      <c r="I27" s="94"/>
      <c r="J27" s="94"/>
      <c r="K27" s="1"/>
    </row>
    <row r="28" spans="1:11" ht="25.5">
      <c r="A28" s="10" t="s">
        <v>27</v>
      </c>
      <c r="B28" s="10"/>
      <c r="C28" s="10"/>
      <c r="D28" s="94">
        <v>72</v>
      </c>
      <c r="E28" s="94"/>
      <c r="F28" s="94"/>
      <c r="G28" s="94"/>
      <c r="H28" s="94"/>
      <c r="I28" s="94"/>
      <c r="J28" s="94"/>
      <c r="K28" s="1"/>
    </row>
    <row r="29" spans="1:11" ht="12.75">
      <c r="A29" s="10" t="s">
        <v>28</v>
      </c>
      <c r="B29" s="10"/>
      <c r="C29" s="10"/>
      <c r="D29" s="94">
        <v>49007</v>
      </c>
      <c r="E29" s="94"/>
      <c r="F29" s="94"/>
      <c r="G29" s="94"/>
      <c r="H29" s="94"/>
      <c r="I29" s="94"/>
      <c r="J29" s="94"/>
      <c r="K29" s="1"/>
    </row>
    <row r="30" spans="1:11" ht="38.25">
      <c r="A30" s="10" t="s">
        <v>29</v>
      </c>
      <c r="B30" s="12"/>
      <c r="C30" s="12"/>
      <c r="D30" s="97" t="s">
        <v>430</v>
      </c>
      <c r="E30" s="98"/>
      <c r="F30" s="98"/>
      <c r="G30" s="98"/>
      <c r="H30" s="98"/>
      <c r="I30" s="98"/>
      <c r="J30" s="99"/>
      <c r="K30" s="1"/>
    </row>
    <row r="31" spans="1:11" ht="12.75">
      <c r="A31" s="10" t="s">
        <v>30</v>
      </c>
      <c r="B31" s="10"/>
      <c r="C31" s="10"/>
      <c r="D31" s="94"/>
      <c r="E31" s="94"/>
      <c r="F31" s="94"/>
      <c r="G31" s="94"/>
      <c r="H31" s="94"/>
      <c r="I31" s="94"/>
      <c r="J31" s="94"/>
      <c r="K31" s="1"/>
    </row>
    <row r="32" spans="1:11" ht="25.5">
      <c r="A32" s="10" t="s">
        <v>31</v>
      </c>
      <c r="B32" s="10"/>
      <c r="C32" s="10"/>
      <c r="D32" s="94"/>
      <c r="E32" s="94"/>
      <c r="F32" s="94"/>
      <c r="G32" s="94"/>
      <c r="H32" s="94"/>
      <c r="I32" s="94"/>
      <c r="J32" s="94"/>
      <c r="K32" s="1"/>
    </row>
    <row r="33" spans="1:11" ht="51">
      <c r="A33" s="10" t="s">
        <v>32</v>
      </c>
      <c r="B33" s="10"/>
      <c r="C33" s="10"/>
      <c r="D33" s="100">
        <v>2014</v>
      </c>
      <c r="E33" s="100"/>
      <c r="F33" s="100"/>
      <c r="G33" s="100"/>
      <c r="H33" s="100"/>
      <c r="I33" s="100"/>
      <c r="J33" s="100"/>
      <c r="K33" s="1"/>
    </row>
    <row r="34" spans="1:11" ht="89.25">
      <c r="A34" s="10" t="s">
        <v>33</v>
      </c>
      <c r="B34" s="10"/>
      <c r="C34" s="10"/>
      <c r="D34" s="100" t="s">
        <v>283</v>
      </c>
      <c r="E34" s="100"/>
      <c r="F34" s="100"/>
      <c r="G34" s="100"/>
      <c r="H34" s="100"/>
      <c r="I34" s="100"/>
      <c r="J34" s="100"/>
      <c r="K34" s="1"/>
    </row>
    <row r="35" spans="1:11" ht="12.75">
      <c r="A35" s="13"/>
      <c r="B35" s="13"/>
      <c r="C35" s="13"/>
      <c r="D35" s="1"/>
      <c r="E35" s="1"/>
      <c r="F35" s="1"/>
      <c r="G35" s="1"/>
      <c r="H35" s="1"/>
      <c r="I35" s="1"/>
      <c r="J35" s="1"/>
      <c r="K35" s="1"/>
    </row>
    <row r="36" spans="1:11" ht="12.75">
      <c r="A36" s="9" t="s">
        <v>290</v>
      </c>
      <c r="B36" s="9"/>
      <c r="C36" s="9"/>
      <c r="D36" s="1"/>
      <c r="E36" s="1"/>
      <c r="F36" s="1"/>
      <c r="G36" s="1"/>
      <c r="H36" s="1"/>
      <c r="I36" s="1"/>
      <c r="J36" s="1"/>
      <c r="K36" s="1"/>
    </row>
    <row r="37" spans="1:11" ht="12.75">
      <c r="A37" s="1" t="s">
        <v>383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01" t="s">
        <v>276</v>
      </c>
      <c r="B38" s="101"/>
      <c r="C38" s="101"/>
      <c r="D38" s="101"/>
      <c r="E38" s="101"/>
      <c r="F38" s="101"/>
      <c r="G38" s="101"/>
      <c r="H38" s="101"/>
      <c r="I38" s="1"/>
      <c r="J38" s="1"/>
      <c r="K38" s="1"/>
    </row>
    <row r="39" spans="1:11" ht="12.75">
      <c r="A39" s="102" t="s">
        <v>277</v>
      </c>
      <c r="B39" s="102"/>
      <c r="C39" s="102"/>
      <c r="D39" s="102"/>
      <c r="E39" s="102"/>
      <c r="F39" s="102"/>
      <c r="G39" s="102"/>
      <c r="H39" s="102"/>
      <c r="I39" s="1"/>
      <c r="J39" s="1"/>
      <c r="K39" s="1"/>
    </row>
    <row r="40" spans="1:11" ht="12.75">
      <c r="A40" s="103" t="s">
        <v>278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1:11" ht="12.75">
      <c r="A41" s="103" t="s">
        <v>279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"/>
    </row>
    <row r="42" spans="1:11" ht="12.75">
      <c r="A42" s="103" t="s">
        <v>280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"/>
    </row>
    <row r="43" spans="1:11" ht="12.75">
      <c r="A43" s="103" t="s">
        <v>281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"/>
    </row>
    <row r="44" spans="1:11" ht="12.75">
      <c r="A44" s="103" t="s">
        <v>282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 t="s">
        <v>384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03" t="s">
        <v>210</v>
      </c>
      <c r="B47" s="103"/>
      <c r="C47" s="103"/>
      <c r="D47" s="103"/>
      <c r="E47" s="103"/>
      <c r="F47" s="103"/>
      <c r="G47" s="103"/>
      <c r="H47" s="1"/>
      <c r="I47" s="1"/>
      <c r="J47" s="1"/>
      <c r="K47" s="1"/>
    </row>
    <row r="48" spans="1:11" ht="12.75">
      <c r="A48" s="1" t="s">
        <v>211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 t="s">
        <v>212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 t="s">
        <v>213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 t="s">
        <v>214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 t="s">
        <v>215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 t="s">
        <v>200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 t="s">
        <v>201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 t="s">
        <v>216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 t="s">
        <v>219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04" t="s">
        <v>217</v>
      </c>
      <c r="B57" s="104"/>
      <c r="C57" s="104"/>
      <c r="D57" s="104"/>
      <c r="E57" s="104"/>
      <c r="F57" s="104"/>
      <c r="G57" s="104"/>
      <c r="H57" s="1"/>
      <c r="I57" s="1"/>
      <c r="J57" s="1"/>
      <c r="K57" s="1"/>
    </row>
    <row r="58" spans="1:11" ht="12.75">
      <c r="A58" s="1" t="s">
        <v>222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 t="s">
        <v>221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 t="s">
        <v>220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03" t="s">
        <v>218</v>
      </c>
      <c r="B61" s="103"/>
      <c r="C61" s="103"/>
      <c r="D61" s="103"/>
      <c r="E61" s="103"/>
      <c r="F61" s="103"/>
      <c r="G61" s="103"/>
      <c r="H61" s="103"/>
      <c r="I61" s="1"/>
      <c r="J61" s="1"/>
      <c r="K61" s="1"/>
    </row>
    <row r="62" spans="1:11" ht="12.75">
      <c r="A62" s="1" t="s">
        <v>207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03" t="s">
        <v>202</v>
      </c>
      <c r="B63" s="103"/>
      <c r="C63" s="103"/>
      <c r="D63" s="103"/>
      <c r="E63" s="103"/>
      <c r="F63" s="103"/>
      <c r="G63" s="103"/>
      <c r="H63" s="1"/>
      <c r="I63" s="1"/>
      <c r="J63" s="1"/>
      <c r="K63" s="1"/>
    </row>
    <row r="64" spans="1:11" ht="12.75">
      <c r="A64" s="1" t="s">
        <v>203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 t="s">
        <v>204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 t="s">
        <v>205</v>
      </c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 t="s">
        <v>206</v>
      </c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 t="s">
        <v>208</v>
      </c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 t="s">
        <v>209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05" t="s">
        <v>385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"/>
    </row>
    <row r="72" spans="1:11" ht="12.75">
      <c r="A72" s="106" t="s">
        <v>286</v>
      </c>
      <c r="B72" s="106"/>
      <c r="C72" s="106"/>
      <c r="D72" s="106"/>
      <c r="E72" s="106"/>
      <c r="F72" s="106"/>
      <c r="G72" s="106"/>
      <c r="H72" s="14"/>
      <c r="I72" s="14"/>
      <c r="J72" s="14"/>
      <c r="K72" s="1"/>
    </row>
    <row r="73" spans="1:11" ht="12.75">
      <c r="A73" s="106" t="s">
        <v>285</v>
      </c>
      <c r="B73" s="106"/>
      <c r="C73" s="106"/>
      <c r="D73" s="106"/>
      <c r="E73" s="106"/>
      <c r="F73" s="106"/>
      <c r="G73" s="106"/>
      <c r="H73" s="14"/>
      <c r="I73" s="14"/>
      <c r="J73" s="14"/>
      <c r="K73" s="1"/>
    </row>
    <row r="74" spans="1:11" ht="12.75">
      <c r="A74" s="107" t="s">
        <v>223</v>
      </c>
      <c r="B74" s="107"/>
      <c r="C74" s="107"/>
      <c r="D74" s="107"/>
      <c r="E74" s="107"/>
      <c r="F74" s="107"/>
      <c r="G74" s="15"/>
      <c r="H74" s="14"/>
      <c r="I74" s="14"/>
      <c r="J74" s="14"/>
      <c r="K74" s="1"/>
    </row>
    <row r="75" spans="1:11" ht="12.75">
      <c r="A75" s="107" t="s">
        <v>224</v>
      </c>
      <c r="B75" s="107"/>
      <c r="C75" s="107"/>
      <c r="D75" s="107"/>
      <c r="E75" s="107"/>
      <c r="F75" s="107"/>
      <c r="G75" s="15"/>
      <c r="H75" s="14"/>
      <c r="I75" s="14"/>
      <c r="J75" s="14"/>
      <c r="K75" s="1"/>
    </row>
    <row r="76" spans="1:11" ht="12.75">
      <c r="A76" s="107" t="s">
        <v>230</v>
      </c>
      <c r="B76" s="107"/>
      <c r="C76" s="107"/>
      <c r="D76" s="107"/>
      <c r="E76" s="107"/>
      <c r="F76" s="107"/>
      <c r="G76" s="15"/>
      <c r="H76" s="14"/>
      <c r="I76" s="14"/>
      <c r="J76" s="14"/>
      <c r="K76" s="1"/>
    </row>
    <row r="77" spans="1:11" ht="12.75">
      <c r="A77" s="107" t="s">
        <v>231</v>
      </c>
      <c r="B77" s="107"/>
      <c r="C77" s="107"/>
      <c r="D77" s="107"/>
      <c r="E77" s="107"/>
      <c r="F77" s="107"/>
      <c r="G77" s="15"/>
      <c r="H77" s="14"/>
      <c r="I77" s="14"/>
      <c r="J77" s="14"/>
      <c r="K77" s="1"/>
    </row>
    <row r="78" spans="1:11" ht="12.75">
      <c r="A78" s="106" t="s">
        <v>232</v>
      </c>
      <c r="B78" s="106"/>
      <c r="C78" s="106"/>
      <c r="D78" s="106"/>
      <c r="E78" s="106"/>
      <c r="F78" s="106"/>
      <c r="G78" s="15"/>
      <c r="H78" s="14"/>
      <c r="I78" s="14"/>
      <c r="J78" s="14"/>
      <c r="K78" s="1"/>
    </row>
    <row r="79" spans="1:11" ht="12.75">
      <c r="A79" s="107" t="s">
        <v>225</v>
      </c>
      <c r="B79" s="107"/>
      <c r="C79" s="107"/>
      <c r="D79" s="107"/>
      <c r="E79" s="107"/>
      <c r="F79" s="107"/>
      <c r="G79" s="15"/>
      <c r="H79" s="14"/>
      <c r="I79" s="14"/>
      <c r="J79" s="14"/>
      <c r="K79" s="1"/>
    </row>
    <row r="80" spans="1:11" ht="12.75">
      <c r="A80" s="107" t="s">
        <v>226</v>
      </c>
      <c r="B80" s="107"/>
      <c r="C80" s="107"/>
      <c r="D80" s="107"/>
      <c r="E80" s="107"/>
      <c r="F80" s="107"/>
      <c r="G80" s="15"/>
      <c r="H80" s="14"/>
      <c r="I80" s="14"/>
      <c r="J80" s="14"/>
      <c r="K80" s="1"/>
    </row>
    <row r="81" spans="1:11" ht="12.75">
      <c r="A81" s="107" t="s">
        <v>227</v>
      </c>
      <c r="B81" s="107"/>
      <c r="C81" s="107"/>
      <c r="D81" s="107"/>
      <c r="E81" s="107"/>
      <c r="F81" s="107"/>
      <c r="G81" s="15"/>
      <c r="H81" s="14"/>
      <c r="I81" s="14"/>
      <c r="J81" s="14"/>
      <c r="K81" s="1"/>
    </row>
    <row r="82" spans="1:11" ht="12.75">
      <c r="A82" s="107" t="s">
        <v>228</v>
      </c>
      <c r="B82" s="107"/>
      <c r="C82" s="107"/>
      <c r="D82" s="107"/>
      <c r="E82" s="107"/>
      <c r="F82" s="107"/>
      <c r="G82" s="15"/>
      <c r="H82" s="14"/>
      <c r="I82" s="14"/>
      <c r="J82" s="14"/>
      <c r="K82" s="1"/>
    </row>
    <row r="83" spans="1:11" ht="12.75">
      <c r="A83" s="107" t="s">
        <v>229</v>
      </c>
      <c r="B83" s="107"/>
      <c r="C83" s="107"/>
      <c r="D83" s="107"/>
      <c r="E83" s="107"/>
      <c r="F83" s="107"/>
      <c r="G83" s="15"/>
      <c r="H83" s="14"/>
      <c r="I83" s="14"/>
      <c r="J83" s="14"/>
      <c r="K83" s="1"/>
    </row>
    <row r="84" spans="1:11" ht="12.75">
      <c r="A84" s="108" t="s">
        <v>35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"/>
    </row>
    <row r="85" spans="1:11" ht="25.5">
      <c r="A85" s="17" t="s">
        <v>293</v>
      </c>
      <c r="B85" s="17"/>
      <c r="C85" s="17"/>
      <c r="D85" s="18" t="s">
        <v>36</v>
      </c>
      <c r="E85" s="1"/>
      <c r="F85" s="1"/>
      <c r="G85" s="1"/>
      <c r="H85" s="1"/>
      <c r="I85" s="1"/>
      <c r="J85" s="1"/>
      <c r="K85" s="1"/>
    </row>
    <row r="86" spans="1:11" ht="38.25">
      <c r="A86" s="16" t="s">
        <v>326</v>
      </c>
      <c r="B86" s="16"/>
      <c r="C86" s="16"/>
      <c r="D86" s="1" t="s">
        <v>37</v>
      </c>
      <c r="E86" s="1"/>
      <c r="F86" s="1"/>
      <c r="G86" s="1"/>
      <c r="H86" s="1"/>
      <c r="I86" s="1"/>
      <c r="J86" s="1"/>
      <c r="K86" s="1"/>
    </row>
    <row r="87" spans="1:11" ht="12.75">
      <c r="A87" s="16"/>
      <c r="B87" s="16"/>
      <c r="C87" s="16"/>
      <c r="D87" s="1" t="s">
        <v>38</v>
      </c>
      <c r="E87" s="1"/>
      <c r="F87" s="1"/>
      <c r="G87" s="1"/>
      <c r="H87" s="1"/>
      <c r="I87" s="1"/>
      <c r="J87" s="1"/>
      <c r="K87" s="1"/>
    </row>
    <row r="88" spans="1:11" ht="12.75">
      <c r="A88" s="16" t="s">
        <v>39</v>
      </c>
      <c r="B88" s="16"/>
      <c r="C88" s="16"/>
      <c r="D88" s="1" t="s">
        <v>40</v>
      </c>
      <c r="E88" s="1"/>
      <c r="F88" s="1"/>
      <c r="G88" s="1"/>
      <c r="H88" s="1"/>
      <c r="I88" s="1"/>
      <c r="J88" s="1"/>
      <c r="K88" s="1"/>
    </row>
    <row r="89" spans="1:11" ht="12.75">
      <c r="A89" s="16" t="s">
        <v>294</v>
      </c>
      <c r="B89" s="16"/>
      <c r="C89" s="16"/>
      <c r="D89" s="1" t="s">
        <v>41</v>
      </c>
      <c r="E89" s="1"/>
      <c r="F89" s="1"/>
      <c r="G89" s="1"/>
      <c r="H89" s="1"/>
      <c r="I89" s="1"/>
      <c r="J89" s="1"/>
      <c r="K89" s="1"/>
    </row>
    <row r="90" spans="1:11" ht="12.75">
      <c r="A90" s="16" t="s">
        <v>291</v>
      </c>
      <c r="B90" s="16"/>
      <c r="C90" s="16"/>
      <c r="D90" s="1" t="s">
        <v>233</v>
      </c>
      <c r="E90" s="1"/>
      <c r="F90" s="1"/>
      <c r="G90" s="1"/>
      <c r="H90" s="1"/>
      <c r="I90" s="1"/>
      <c r="J90" s="1"/>
      <c r="K90" s="1"/>
    </row>
    <row r="91" spans="1:11" ht="12.75">
      <c r="A91" s="109" t="s">
        <v>292</v>
      </c>
      <c r="B91" s="109"/>
      <c r="C91" s="109"/>
      <c r="D91" s="109"/>
      <c r="E91" s="109"/>
      <c r="F91" s="109"/>
      <c r="G91" s="1"/>
      <c r="H91" s="1"/>
      <c r="I91" s="1"/>
      <c r="J91" s="1"/>
      <c r="K91" s="1"/>
    </row>
    <row r="92" spans="1:11" ht="51">
      <c r="A92" s="19" t="s">
        <v>42</v>
      </c>
      <c r="B92" s="110">
        <v>28062.7</v>
      </c>
      <c r="C92" s="111"/>
      <c r="D92" s="112"/>
      <c r="E92" s="1"/>
      <c r="F92" s="1"/>
      <c r="G92" s="1"/>
      <c r="H92" s="1"/>
      <c r="I92" s="1"/>
      <c r="J92" s="1"/>
      <c r="K92" s="1"/>
    </row>
    <row r="93" spans="1:11" ht="51">
      <c r="A93" s="19" t="s">
        <v>43</v>
      </c>
      <c r="B93" s="110">
        <v>44979.4</v>
      </c>
      <c r="C93" s="111"/>
      <c r="D93" s="112"/>
      <c r="E93" s="1"/>
      <c r="F93" s="1"/>
      <c r="G93" s="1"/>
      <c r="H93" s="1"/>
      <c r="I93" s="1"/>
      <c r="J93" s="1"/>
      <c r="K93" s="1"/>
    </row>
    <row r="94" spans="1:11" ht="51">
      <c r="A94" s="19" t="s">
        <v>44</v>
      </c>
      <c r="B94" s="113"/>
      <c r="C94" s="114"/>
      <c r="D94" s="115"/>
      <c r="E94" s="1"/>
      <c r="F94" s="1"/>
      <c r="G94" s="1"/>
      <c r="H94" s="1"/>
      <c r="I94" s="1"/>
      <c r="J94" s="1"/>
      <c r="K94" s="1"/>
    </row>
    <row r="95" spans="1:11" ht="51">
      <c r="A95" s="19" t="s">
        <v>45</v>
      </c>
      <c r="B95" s="113"/>
      <c r="C95" s="114"/>
      <c r="D95" s="115"/>
      <c r="E95" s="1"/>
      <c r="F95" s="1"/>
      <c r="G95" s="1"/>
      <c r="H95" s="1"/>
      <c r="I95" s="1"/>
      <c r="J95" s="1"/>
      <c r="K95" s="1"/>
    </row>
    <row r="96" spans="1:11" ht="51">
      <c r="A96" s="19" t="s">
        <v>46</v>
      </c>
      <c r="B96" s="110">
        <v>16916.7</v>
      </c>
      <c r="C96" s="111"/>
      <c r="D96" s="112"/>
      <c r="E96" s="1"/>
      <c r="F96" s="1"/>
      <c r="G96" s="1"/>
      <c r="H96" s="1"/>
      <c r="I96" s="1"/>
      <c r="J96" s="1"/>
      <c r="K96" s="1"/>
    </row>
    <row r="97" spans="1:11" ht="38.25">
      <c r="A97" s="19" t="s">
        <v>47</v>
      </c>
      <c r="B97" s="110">
        <v>10182</v>
      </c>
      <c r="C97" s="111"/>
      <c r="D97" s="112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8" t="s">
        <v>401</v>
      </c>
      <c r="B99" s="8"/>
      <c r="C99" s="8"/>
      <c r="D99" s="1"/>
      <c r="E99" s="1"/>
      <c r="F99" s="1"/>
      <c r="G99" s="1"/>
      <c r="H99" s="1"/>
      <c r="I99" s="1"/>
      <c r="J99" s="1"/>
      <c r="K99" s="1"/>
    </row>
    <row r="100" spans="1:11" ht="12.75">
      <c r="A100" s="20"/>
      <c r="B100" s="20"/>
      <c r="C100" s="20"/>
      <c r="D100" s="1"/>
      <c r="E100" s="1"/>
      <c r="F100" s="21" t="s">
        <v>386</v>
      </c>
      <c r="G100" s="1"/>
      <c r="H100" s="1"/>
      <c r="I100" s="1"/>
      <c r="J100" s="1"/>
      <c r="K100" s="1"/>
    </row>
    <row r="101" spans="1:11" ht="38.25">
      <c r="A101" s="23" t="s">
        <v>49</v>
      </c>
      <c r="B101" s="23" t="s">
        <v>50</v>
      </c>
      <c r="C101" s="23" t="s">
        <v>51</v>
      </c>
      <c r="D101" s="23" t="s">
        <v>52</v>
      </c>
      <c r="E101" s="24"/>
      <c r="F101" s="25"/>
      <c r="G101" s="1"/>
      <c r="H101" s="1"/>
      <c r="I101" s="1"/>
      <c r="J101" s="1"/>
      <c r="K101" s="1"/>
    </row>
    <row r="102" spans="1:11" ht="12.75">
      <c r="A102" s="23">
        <v>2</v>
      </c>
      <c r="B102" s="23">
        <v>3</v>
      </c>
      <c r="C102" s="23">
        <v>4</v>
      </c>
      <c r="D102" s="23">
        <v>5</v>
      </c>
      <c r="E102" s="24"/>
      <c r="F102" s="25"/>
      <c r="G102" s="1"/>
      <c r="H102" s="1"/>
      <c r="I102" s="1"/>
      <c r="J102" s="1"/>
      <c r="K102" s="1"/>
    </row>
    <row r="103" spans="1:11" ht="38.25">
      <c r="A103" s="22" t="s">
        <v>53</v>
      </c>
      <c r="B103" s="22" t="s">
        <v>54</v>
      </c>
      <c r="C103" s="22">
        <v>41656.1</v>
      </c>
      <c r="D103" s="22">
        <v>44979.4</v>
      </c>
      <c r="E103" s="26"/>
      <c r="F103" s="27"/>
      <c r="G103" s="1"/>
      <c r="H103" s="1"/>
      <c r="I103" s="1"/>
      <c r="J103" s="1"/>
      <c r="K103" s="1"/>
    </row>
    <row r="104" spans="1:11" ht="12.75">
      <c r="A104" s="22" t="s">
        <v>55</v>
      </c>
      <c r="B104" s="22"/>
      <c r="C104" s="22"/>
      <c r="D104" s="22"/>
      <c r="E104" s="26"/>
      <c r="F104" s="27"/>
      <c r="G104" s="1"/>
      <c r="H104" s="1"/>
      <c r="I104" s="1"/>
      <c r="J104" s="1"/>
      <c r="K104" s="1"/>
    </row>
    <row r="105" spans="1:11" ht="25.5">
      <c r="A105" s="22" t="s">
        <v>56</v>
      </c>
      <c r="B105" s="22" t="s">
        <v>54</v>
      </c>
      <c r="C105" s="22">
        <v>28062.7</v>
      </c>
      <c r="D105" s="22">
        <v>28062.7</v>
      </c>
      <c r="E105" s="26"/>
      <c r="F105" s="27"/>
      <c r="G105" s="1"/>
      <c r="H105" s="1"/>
      <c r="I105" s="1"/>
      <c r="J105" s="1"/>
      <c r="K105" s="1"/>
    </row>
    <row r="106" spans="1:11" ht="25.5">
      <c r="A106" s="22" t="s">
        <v>57</v>
      </c>
      <c r="B106" s="22" t="s">
        <v>54</v>
      </c>
      <c r="C106" s="22">
        <v>7456.5</v>
      </c>
      <c r="D106" s="22">
        <v>10182</v>
      </c>
      <c r="E106" s="26"/>
      <c r="F106" s="27"/>
      <c r="G106" s="1"/>
      <c r="H106" s="1"/>
      <c r="I106" s="1"/>
      <c r="J106" s="1"/>
      <c r="K106" s="1"/>
    </row>
    <row r="107" spans="1:11" ht="38.25">
      <c r="A107" s="22" t="s">
        <v>58</v>
      </c>
      <c r="B107" s="22" t="s">
        <v>54</v>
      </c>
      <c r="C107" s="22">
        <v>19649.5</v>
      </c>
      <c r="D107" s="22">
        <v>19734.4</v>
      </c>
      <c r="E107" s="26"/>
      <c r="F107" s="27"/>
      <c r="G107" s="1"/>
      <c r="H107" s="1"/>
      <c r="I107" s="1"/>
      <c r="J107" s="1"/>
      <c r="K107" s="1"/>
    </row>
    <row r="108" spans="1:11" ht="12.75">
      <c r="A108" s="22" t="s">
        <v>55</v>
      </c>
      <c r="B108" s="22"/>
      <c r="C108" s="22"/>
      <c r="D108" s="22"/>
      <c r="E108" s="26"/>
      <c r="F108" s="27"/>
      <c r="G108" s="1"/>
      <c r="H108" s="1"/>
      <c r="I108" s="1"/>
      <c r="J108" s="1"/>
      <c r="K108" s="1"/>
    </row>
    <row r="109" spans="1:11" ht="25.5">
      <c r="A109" s="22" t="s">
        <v>59</v>
      </c>
      <c r="B109" s="22" t="s">
        <v>54</v>
      </c>
      <c r="C109" s="22">
        <v>17800.8</v>
      </c>
      <c r="D109" s="22">
        <v>16364.3</v>
      </c>
      <c r="E109" s="26"/>
      <c r="F109" s="27"/>
      <c r="G109" s="1"/>
      <c r="H109" s="1"/>
      <c r="I109" s="1"/>
      <c r="J109" s="1"/>
      <c r="K109" s="1"/>
    </row>
    <row r="110" spans="1:11" ht="25.5">
      <c r="A110" s="22" t="s">
        <v>60</v>
      </c>
      <c r="B110" s="22" t="s">
        <v>54</v>
      </c>
      <c r="C110" s="22">
        <v>1651.7</v>
      </c>
      <c r="D110" s="22">
        <v>23821.8</v>
      </c>
      <c r="E110" s="26"/>
      <c r="F110" s="27"/>
      <c r="G110" s="1"/>
      <c r="H110" s="1"/>
      <c r="I110" s="1"/>
      <c r="J110" s="1"/>
      <c r="K110" s="1"/>
    </row>
    <row r="111" spans="1:11" ht="51">
      <c r="A111" s="22" t="s">
        <v>61</v>
      </c>
      <c r="B111" s="22" t="s">
        <v>62</v>
      </c>
      <c r="C111" s="22">
        <v>6</v>
      </c>
      <c r="D111" s="22">
        <v>6</v>
      </c>
      <c r="E111" s="26"/>
      <c r="F111" s="27"/>
      <c r="G111" s="1"/>
      <c r="H111" s="1"/>
      <c r="I111" s="1"/>
      <c r="J111" s="1"/>
      <c r="K111" s="1"/>
    </row>
    <row r="112" spans="1:11" ht="12.75">
      <c r="A112" s="22" t="s">
        <v>55</v>
      </c>
      <c r="B112" s="22"/>
      <c r="C112" s="22"/>
      <c r="D112" s="22"/>
      <c r="E112" s="26"/>
      <c r="F112" s="27"/>
      <c r="G112" s="1"/>
      <c r="H112" s="1"/>
      <c r="I112" s="1"/>
      <c r="J112" s="1"/>
      <c r="K112" s="1"/>
    </row>
    <row r="113" spans="1:11" ht="12.75">
      <c r="A113" s="22" t="s">
        <v>63</v>
      </c>
      <c r="B113" s="22" t="s">
        <v>62</v>
      </c>
      <c r="C113" s="22">
        <v>2</v>
      </c>
      <c r="D113" s="22">
        <v>2</v>
      </c>
      <c r="E113" s="26"/>
      <c r="F113" s="27"/>
      <c r="G113" s="1"/>
      <c r="H113" s="1"/>
      <c r="I113" s="1"/>
      <c r="J113" s="1"/>
      <c r="K113" s="1"/>
    </row>
    <row r="114" spans="1:11" ht="12.75">
      <c r="A114" s="22" t="s">
        <v>64</v>
      </c>
      <c r="B114" s="22" t="s">
        <v>62</v>
      </c>
      <c r="C114" s="22">
        <v>4</v>
      </c>
      <c r="D114" s="22">
        <v>4</v>
      </c>
      <c r="E114" s="26"/>
      <c r="F114" s="27"/>
      <c r="G114" s="1"/>
      <c r="H114" s="1"/>
      <c r="I114" s="1"/>
      <c r="J114" s="1"/>
      <c r="K114" s="1"/>
    </row>
    <row r="115" spans="1:11" ht="12.75">
      <c r="A115" s="22" t="s">
        <v>65</v>
      </c>
      <c r="B115" s="22" t="s">
        <v>62</v>
      </c>
      <c r="C115" s="22"/>
      <c r="D115" s="22"/>
      <c r="E115" s="26"/>
      <c r="F115" s="27"/>
      <c r="G115" s="1"/>
      <c r="H115" s="1"/>
      <c r="I115" s="1"/>
      <c r="J115" s="1"/>
      <c r="K115" s="1"/>
    </row>
    <row r="116" spans="1:11" ht="51">
      <c r="A116" s="22" t="s">
        <v>66</v>
      </c>
      <c r="B116" s="22" t="s">
        <v>67</v>
      </c>
      <c r="C116" s="22">
        <v>3392.2</v>
      </c>
      <c r="D116" s="22">
        <v>3392.2</v>
      </c>
      <c r="E116" s="26"/>
      <c r="F116" s="27"/>
      <c r="G116" s="1"/>
      <c r="H116" s="1"/>
      <c r="I116" s="1"/>
      <c r="J116" s="1"/>
      <c r="K116" s="1"/>
    </row>
    <row r="117" spans="1:11" ht="12.75">
      <c r="A117" s="22" t="s">
        <v>55</v>
      </c>
      <c r="B117" s="22"/>
      <c r="C117" s="22"/>
      <c r="D117" s="22"/>
      <c r="E117" s="26"/>
      <c r="F117" s="27"/>
      <c r="G117" s="1"/>
      <c r="H117" s="1"/>
      <c r="I117" s="1"/>
      <c r="J117" s="1"/>
      <c r="K117" s="1"/>
    </row>
    <row r="118" spans="1:11" ht="38.25">
      <c r="A118" s="22" t="s">
        <v>68</v>
      </c>
      <c r="B118" s="22" t="s">
        <v>67</v>
      </c>
      <c r="C118" s="22"/>
      <c r="D118" s="22"/>
      <c r="E118" s="26"/>
      <c r="F118" s="27"/>
      <c r="G118" s="1"/>
      <c r="H118" s="1"/>
      <c r="I118" s="1"/>
      <c r="J118" s="1"/>
      <c r="K118" s="1"/>
    </row>
    <row r="119" spans="1:11" ht="51">
      <c r="A119" s="22" t="s">
        <v>69</v>
      </c>
      <c r="B119" s="22" t="s">
        <v>67</v>
      </c>
      <c r="C119" s="22">
        <v>3392.2</v>
      </c>
      <c r="D119" s="22">
        <v>3392.2</v>
      </c>
      <c r="E119" s="26"/>
      <c r="F119" s="27"/>
      <c r="G119" s="1"/>
      <c r="H119" s="1"/>
      <c r="I119" s="1"/>
      <c r="J119" s="1"/>
      <c r="K119" s="1"/>
    </row>
    <row r="120" spans="1:11" ht="12.75">
      <c r="A120" s="28" t="s">
        <v>70</v>
      </c>
      <c r="B120" s="22" t="s">
        <v>54</v>
      </c>
      <c r="C120" s="22"/>
      <c r="D120" s="22"/>
      <c r="E120" s="26"/>
      <c r="F120" s="27"/>
      <c r="G120" s="1"/>
      <c r="H120" s="1"/>
      <c r="I120" s="1"/>
      <c r="J120" s="1"/>
      <c r="K120" s="1"/>
    </row>
    <row r="121" spans="1:11" ht="12.75">
      <c r="A121" s="28" t="s">
        <v>71</v>
      </c>
      <c r="B121" s="22"/>
      <c r="C121" s="22"/>
      <c r="D121" s="29"/>
      <c r="E121" s="26"/>
      <c r="F121" s="27"/>
      <c r="G121" s="1"/>
      <c r="H121" s="1"/>
      <c r="I121" s="1"/>
      <c r="J121" s="1"/>
      <c r="K121" s="1"/>
    </row>
    <row r="122" spans="1:11" ht="12.75">
      <c r="A122" s="28" t="s">
        <v>72</v>
      </c>
      <c r="B122" s="22" t="s">
        <v>54</v>
      </c>
      <c r="C122" s="26"/>
      <c r="D122" s="26"/>
      <c r="E122" s="26"/>
      <c r="F122" s="90"/>
      <c r="G122" s="1"/>
      <c r="H122" s="1"/>
      <c r="I122" s="1"/>
      <c r="J122" s="1"/>
      <c r="K122" s="1"/>
    </row>
    <row r="123" spans="1:11" ht="12.75">
      <c r="A123" s="28" t="s">
        <v>73</v>
      </c>
      <c r="B123" s="22"/>
      <c r="C123" s="26"/>
      <c r="D123" s="26"/>
      <c r="E123" s="26"/>
      <c r="F123" s="90"/>
      <c r="G123" s="1"/>
      <c r="H123" s="1"/>
      <c r="I123" s="1"/>
      <c r="J123" s="1"/>
      <c r="K123" s="1"/>
    </row>
    <row r="124" spans="1:11" ht="12.75">
      <c r="A124" s="28" t="s">
        <v>74</v>
      </c>
      <c r="B124" s="22" t="s">
        <v>54</v>
      </c>
      <c r="C124" s="26">
        <v>1006.4</v>
      </c>
      <c r="D124" s="26"/>
      <c r="E124" s="26"/>
      <c r="F124" s="90"/>
      <c r="G124" s="1"/>
      <c r="H124" s="1"/>
      <c r="I124" s="1"/>
      <c r="J124" s="1"/>
      <c r="K124" s="1"/>
    </row>
    <row r="125" spans="1:11" ht="12.75">
      <c r="A125" s="28" t="s">
        <v>75</v>
      </c>
      <c r="B125" s="30"/>
      <c r="C125" s="26"/>
      <c r="D125" s="26"/>
      <c r="E125" s="26"/>
      <c r="F125" s="90"/>
      <c r="G125" s="1"/>
      <c r="H125" s="1"/>
      <c r="I125" s="1"/>
      <c r="J125" s="1"/>
      <c r="K125" s="1"/>
    </row>
    <row r="126" spans="1:11" ht="12.75">
      <c r="A126" s="28" t="s">
        <v>76</v>
      </c>
      <c r="B126" s="22" t="s">
        <v>54</v>
      </c>
      <c r="C126" s="22">
        <v>355</v>
      </c>
      <c r="D126" s="31"/>
      <c r="E126" s="26"/>
      <c r="F126" s="27"/>
      <c r="G126" s="1"/>
      <c r="H126" s="1"/>
      <c r="I126" s="1"/>
      <c r="J126" s="1"/>
      <c r="K126" s="1"/>
    </row>
    <row r="127" spans="1:11" ht="12.75">
      <c r="A127" s="28" t="s">
        <v>71</v>
      </c>
      <c r="B127" s="22"/>
      <c r="C127" s="22"/>
      <c r="D127" s="22"/>
      <c r="E127" s="26"/>
      <c r="F127" s="27"/>
      <c r="G127" s="1"/>
      <c r="H127" s="1"/>
      <c r="I127" s="1"/>
      <c r="J127" s="1"/>
      <c r="K127" s="1"/>
    </row>
    <row r="128" spans="1:11" ht="38.25">
      <c r="A128" s="32" t="s">
        <v>77</v>
      </c>
      <c r="B128" s="22" t="s">
        <v>54</v>
      </c>
      <c r="C128" s="22"/>
      <c r="D128" s="22"/>
      <c r="E128" s="26"/>
      <c r="F128" s="27"/>
      <c r="G128" s="1"/>
      <c r="H128" s="1"/>
      <c r="I128" s="1"/>
      <c r="J128" s="1"/>
      <c r="K128" s="1"/>
    </row>
    <row r="129" spans="1:11" ht="12.75">
      <c r="A129" s="22"/>
      <c r="B129" s="22"/>
      <c r="C129" s="22"/>
      <c r="D129" s="22"/>
      <c r="E129" s="26"/>
      <c r="F129" s="27"/>
      <c r="G129" s="1"/>
      <c r="H129" s="1"/>
      <c r="I129" s="1"/>
      <c r="J129" s="1"/>
      <c r="K129" s="1"/>
    </row>
    <row r="130" spans="1:11" ht="12.75">
      <c r="A130" s="16"/>
      <c r="B130" s="16"/>
      <c r="C130" s="16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33" t="s">
        <v>387</v>
      </c>
      <c r="B131" s="33"/>
      <c r="C131" s="33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34" t="s">
        <v>388</v>
      </c>
      <c r="B132" s="34"/>
      <c r="C132" s="34"/>
      <c r="D132" s="1" t="s">
        <v>79</v>
      </c>
      <c r="E132" s="1"/>
      <c r="F132" s="1"/>
      <c r="G132" s="1"/>
      <c r="H132" s="1"/>
      <c r="I132" s="1"/>
      <c r="J132" s="1"/>
      <c r="K132" s="1"/>
    </row>
    <row r="133" spans="1:11" ht="12.75">
      <c r="A133" s="116" t="s">
        <v>389</v>
      </c>
      <c r="B133" s="116"/>
      <c r="C133" s="35"/>
      <c r="D133" s="36" t="s">
        <v>15</v>
      </c>
      <c r="E133" s="1"/>
      <c r="F133" s="1"/>
      <c r="G133" s="1"/>
      <c r="H133" s="1"/>
      <c r="I133" s="1"/>
      <c r="J133" s="1"/>
      <c r="K133" s="1"/>
    </row>
    <row r="134" spans="1:11" ht="12.75">
      <c r="A134" s="116" t="s">
        <v>199</v>
      </c>
      <c r="B134" s="116"/>
      <c r="C134" s="35"/>
      <c r="D134" s="91" t="s">
        <v>324</v>
      </c>
      <c r="E134" s="91"/>
      <c r="F134" s="91"/>
      <c r="G134" s="91"/>
      <c r="H134" s="1"/>
      <c r="I134" s="1"/>
      <c r="J134" s="1"/>
      <c r="K134" s="1"/>
    </row>
    <row r="135" spans="1:11" ht="12.75">
      <c r="A135" s="34"/>
      <c r="B135" s="34"/>
      <c r="C135" s="34"/>
      <c r="D135" s="91"/>
      <c r="E135" s="91"/>
      <c r="F135" s="91"/>
      <c r="G135" s="91"/>
      <c r="H135" s="1"/>
      <c r="I135" s="1"/>
      <c r="J135" s="1"/>
      <c r="K135" s="1"/>
    </row>
    <row r="136" spans="1:11" ht="12.75">
      <c r="A136" s="117" t="s">
        <v>234</v>
      </c>
      <c r="B136" s="117"/>
      <c r="C136" s="37"/>
      <c r="D136" s="91"/>
      <c r="E136" s="91"/>
      <c r="F136" s="91"/>
      <c r="G136" s="91"/>
      <c r="H136" s="1"/>
      <c r="I136" s="1"/>
      <c r="J136" s="1"/>
      <c r="K136" s="1"/>
    </row>
    <row r="137" spans="1:11" ht="12.75">
      <c r="A137" s="117"/>
      <c r="B137" s="117"/>
      <c r="C137" s="37"/>
      <c r="D137" s="91" t="s">
        <v>238</v>
      </c>
      <c r="E137" s="91"/>
      <c r="F137" s="91"/>
      <c r="G137" s="91"/>
      <c r="H137" s="1"/>
      <c r="I137" s="1"/>
      <c r="J137" s="1"/>
      <c r="K137" s="1"/>
    </row>
    <row r="138" spans="1:11" ht="12.75">
      <c r="A138" s="35"/>
      <c r="B138" s="35"/>
      <c r="C138" s="35"/>
      <c r="D138" s="91" t="s">
        <v>235</v>
      </c>
      <c r="E138" s="91"/>
      <c r="F138" s="91"/>
      <c r="G138" s="91"/>
      <c r="H138" s="1"/>
      <c r="I138" s="1"/>
      <c r="J138" s="1"/>
      <c r="K138" s="1"/>
    </row>
    <row r="139" spans="1:11" ht="12.75">
      <c r="A139" s="35"/>
      <c r="B139" s="35"/>
      <c r="C139" s="35"/>
      <c r="D139" s="91" t="s">
        <v>413</v>
      </c>
      <c r="E139" s="91"/>
      <c r="F139" s="91"/>
      <c r="G139" s="91"/>
      <c r="H139" s="1"/>
      <c r="I139" s="1"/>
      <c r="J139" s="1"/>
      <c r="K139" s="1"/>
    </row>
    <row r="140" spans="1:11" ht="12.75">
      <c r="A140" s="35"/>
      <c r="B140" s="35"/>
      <c r="C140" s="35"/>
      <c r="D140" s="91" t="s">
        <v>236</v>
      </c>
      <c r="E140" s="91"/>
      <c r="F140" s="91"/>
      <c r="G140" s="91"/>
      <c r="H140" s="1"/>
      <c r="I140" s="1"/>
      <c r="J140" s="1"/>
      <c r="K140" s="1"/>
    </row>
    <row r="141" spans="1:11" ht="12.75">
      <c r="A141" s="35"/>
      <c r="B141" s="35"/>
      <c r="C141" s="35"/>
      <c r="D141" s="91" t="s">
        <v>237</v>
      </c>
      <c r="E141" s="91"/>
      <c r="F141" s="91"/>
      <c r="G141" s="91"/>
      <c r="H141" s="1"/>
      <c r="I141" s="1"/>
      <c r="J141" s="1"/>
      <c r="K141" s="1"/>
    </row>
    <row r="142" spans="1:11" ht="12.75">
      <c r="A142" s="35"/>
      <c r="B142" s="35"/>
      <c r="C142" s="35"/>
      <c r="D142" s="91" t="s">
        <v>176</v>
      </c>
      <c r="E142" s="91"/>
      <c r="F142" s="91"/>
      <c r="G142" s="91"/>
      <c r="H142" s="1"/>
      <c r="I142" s="1"/>
      <c r="J142" s="1"/>
      <c r="K142" s="1"/>
    </row>
    <row r="143" spans="1:11" ht="12.75">
      <c r="A143" s="35"/>
      <c r="B143" s="35"/>
      <c r="C143" s="35"/>
      <c r="D143" s="91" t="s">
        <v>177</v>
      </c>
      <c r="E143" s="91"/>
      <c r="F143" s="91"/>
      <c r="G143" s="91"/>
      <c r="H143" s="1"/>
      <c r="I143" s="1"/>
      <c r="J143" s="1"/>
      <c r="K143" s="1"/>
    </row>
    <row r="144" spans="1:11" ht="12.75">
      <c r="A144" s="35"/>
      <c r="B144" s="35"/>
      <c r="C144" s="35"/>
      <c r="D144" s="91" t="s">
        <v>178</v>
      </c>
      <c r="E144" s="91"/>
      <c r="F144" s="91"/>
      <c r="G144" s="91"/>
      <c r="H144" s="1"/>
      <c r="I144" s="1"/>
      <c r="J144" s="1"/>
      <c r="K144" s="1"/>
    </row>
    <row r="145" spans="1:11" ht="12.75">
      <c r="A145" s="35"/>
      <c r="B145" s="35"/>
      <c r="C145" s="35"/>
      <c r="D145" s="91" t="s">
        <v>179</v>
      </c>
      <c r="E145" s="91"/>
      <c r="F145" s="91"/>
      <c r="G145" s="91"/>
      <c r="H145" s="1"/>
      <c r="I145" s="1"/>
      <c r="J145" s="1"/>
      <c r="K145" s="1"/>
    </row>
    <row r="146" spans="1:11" ht="12.75">
      <c r="A146" s="35"/>
      <c r="B146" s="35"/>
      <c r="C146" s="35"/>
      <c r="D146" s="91" t="s">
        <v>180</v>
      </c>
      <c r="E146" s="91"/>
      <c r="F146" s="91"/>
      <c r="G146" s="91"/>
      <c r="H146" s="1"/>
      <c r="I146" s="1"/>
      <c r="J146" s="1"/>
      <c r="K146" s="1"/>
    </row>
    <row r="147" spans="1:11" ht="12.75">
      <c r="A147" s="35"/>
      <c r="B147" s="35"/>
      <c r="C147" s="35"/>
      <c r="D147" s="91" t="s">
        <v>181</v>
      </c>
      <c r="E147" s="91"/>
      <c r="F147" s="91"/>
      <c r="G147" s="91"/>
      <c r="H147" s="1"/>
      <c r="I147" s="1"/>
      <c r="J147" s="1"/>
      <c r="K147" s="1"/>
    </row>
    <row r="148" spans="1:11" ht="12.75">
      <c r="A148" s="35"/>
      <c r="B148" s="35"/>
      <c r="C148" s="35"/>
      <c r="D148" s="91" t="s">
        <v>414</v>
      </c>
      <c r="E148" s="91"/>
      <c r="F148" s="91"/>
      <c r="G148" s="91"/>
      <c r="H148" s="1"/>
      <c r="I148" s="1"/>
      <c r="J148" s="1"/>
      <c r="K148" s="1"/>
    </row>
    <row r="149" spans="1:11" ht="12.75">
      <c r="A149" s="35"/>
      <c r="B149" s="35"/>
      <c r="C149" s="35"/>
      <c r="D149" s="91" t="s">
        <v>182</v>
      </c>
      <c r="E149" s="91"/>
      <c r="F149" s="91"/>
      <c r="G149" s="91"/>
      <c r="H149" s="1"/>
      <c r="I149" s="1"/>
      <c r="J149" s="1"/>
      <c r="K149" s="1"/>
    </row>
    <row r="150" spans="1:11" ht="12.75">
      <c r="A150" s="35"/>
      <c r="B150" s="35"/>
      <c r="C150" s="35"/>
      <c r="D150" s="91" t="s">
        <v>183</v>
      </c>
      <c r="E150" s="91"/>
      <c r="F150" s="91"/>
      <c r="G150" s="91"/>
      <c r="H150" s="1"/>
      <c r="I150" s="1"/>
      <c r="J150" s="1"/>
      <c r="K150" s="1"/>
    </row>
    <row r="151" spans="1:11" ht="12.75">
      <c r="A151" s="35"/>
      <c r="B151" s="35"/>
      <c r="C151" s="35"/>
      <c r="D151" s="91" t="s">
        <v>184</v>
      </c>
      <c r="E151" s="91"/>
      <c r="F151" s="91"/>
      <c r="G151" s="91"/>
      <c r="H151" s="1"/>
      <c r="I151" s="1"/>
      <c r="J151" s="1"/>
      <c r="K151" s="1"/>
    </row>
    <row r="152" spans="1:11" ht="12.75">
      <c r="A152" s="35"/>
      <c r="B152" s="35"/>
      <c r="C152" s="35"/>
      <c r="D152" s="91" t="s">
        <v>185</v>
      </c>
      <c r="E152" s="91"/>
      <c r="F152" s="91"/>
      <c r="G152" s="91"/>
      <c r="H152" s="1"/>
      <c r="I152" s="1"/>
      <c r="J152" s="1"/>
      <c r="K152" s="1"/>
    </row>
    <row r="153" spans="1:11" ht="12.75">
      <c r="A153" s="35"/>
      <c r="B153" s="35"/>
      <c r="C153" s="35"/>
      <c r="D153" s="91" t="s">
        <v>186</v>
      </c>
      <c r="E153" s="91"/>
      <c r="F153" s="91"/>
      <c r="G153" s="91"/>
      <c r="H153" s="1"/>
      <c r="I153" s="1"/>
      <c r="J153" s="1"/>
      <c r="K153" s="1"/>
    </row>
    <row r="154" spans="1:11" ht="12.75">
      <c r="A154" s="35"/>
      <c r="B154" s="35"/>
      <c r="C154" s="35"/>
      <c r="D154" s="91" t="s">
        <v>187</v>
      </c>
      <c r="E154" s="91"/>
      <c r="F154" s="91"/>
      <c r="G154" s="91"/>
      <c r="H154" s="1"/>
      <c r="I154" s="1"/>
      <c r="J154" s="1"/>
      <c r="K154" s="1"/>
    </row>
    <row r="155" spans="1:11" ht="12.75">
      <c r="A155" s="35"/>
      <c r="B155" s="35"/>
      <c r="C155" s="35"/>
      <c r="D155" s="91" t="s">
        <v>188</v>
      </c>
      <c r="E155" s="91"/>
      <c r="F155" s="91"/>
      <c r="G155" s="91"/>
      <c r="H155" s="1"/>
      <c r="I155" s="1"/>
      <c r="J155" s="1"/>
      <c r="K155" s="1"/>
    </row>
    <row r="156" spans="1:11" ht="12.75">
      <c r="A156" s="35"/>
      <c r="B156" s="35"/>
      <c r="C156" s="35"/>
      <c r="D156" s="90" t="s">
        <v>189</v>
      </c>
      <c r="E156" s="90"/>
      <c r="F156" s="90"/>
      <c r="G156" s="90"/>
      <c r="H156" s="1"/>
      <c r="I156" s="1"/>
      <c r="J156" s="1"/>
      <c r="K156" s="1"/>
    </row>
    <row r="157" spans="1:11" ht="12.75">
      <c r="A157" s="35"/>
      <c r="B157" s="35"/>
      <c r="C157" s="35"/>
      <c r="D157" s="90" t="s">
        <v>190</v>
      </c>
      <c r="E157" s="90"/>
      <c r="F157" s="90"/>
      <c r="G157" s="90"/>
      <c r="H157" s="1"/>
      <c r="I157" s="1"/>
      <c r="J157" s="1"/>
      <c r="K157" s="1"/>
    </row>
    <row r="158" spans="1:11" ht="12.75">
      <c r="A158" s="35"/>
      <c r="B158" s="35"/>
      <c r="C158" s="35"/>
      <c r="D158" s="91" t="s">
        <v>192</v>
      </c>
      <c r="E158" s="91"/>
      <c r="F158" s="91"/>
      <c r="G158" s="91"/>
      <c r="H158" s="1"/>
      <c r="I158" s="1"/>
      <c r="J158" s="1"/>
      <c r="K158" s="1"/>
    </row>
    <row r="159" spans="1:11" ht="12.75">
      <c r="A159" s="35"/>
      <c r="B159" s="35"/>
      <c r="C159" s="35"/>
      <c r="D159" s="90" t="s">
        <v>191</v>
      </c>
      <c r="E159" s="90"/>
      <c r="F159" s="90"/>
      <c r="G159" s="90"/>
      <c r="H159" s="1"/>
      <c r="I159" s="1"/>
      <c r="J159" s="1"/>
      <c r="K159" s="1"/>
    </row>
    <row r="160" spans="1:11" ht="12.75">
      <c r="A160" s="35"/>
      <c r="B160" s="35"/>
      <c r="C160" s="35"/>
      <c r="D160" s="91" t="s">
        <v>411</v>
      </c>
      <c r="E160" s="91"/>
      <c r="F160" s="91"/>
      <c r="G160" s="91"/>
      <c r="H160" s="1"/>
      <c r="I160" s="1"/>
      <c r="J160" s="1"/>
      <c r="K160" s="1"/>
    </row>
    <row r="161" spans="1:11" ht="12.75">
      <c r="A161" s="35"/>
      <c r="B161" s="35"/>
      <c r="C161" s="35"/>
      <c r="D161" s="91" t="s">
        <v>194</v>
      </c>
      <c r="E161" s="91"/>
      <c r="F161" s="91"/>
      <c r="G161" s="91"/>
      <c r="H161" s="1"/>
      <c r="I161" s="1"/>
      <c r="J161" s="1"/>
      <c r="K161" s="1"/>
    </row>
    <row r="162" spans="1:11" ht="12.75">
      <c r="A162" s="35"/>
      <c r="B162" s="35"/>
      <c r="C162" s="35"/>
      <c r="D162" s="91" t="s">
        <v>193</v>
      </c>
      <c r="E162" s="91"/>
      <c r="F162" s="91"/>
      <c r="G162" s="91"/>
      <c r="H162" s="1"/>
      <c r="I162" s="1"/>
      <c r="J162" s="1"/>
      <c r="K162" s="1"/>
    </row>
    <row r="163" spans="1:11" ht="12.75">
      <c r="A163" s="35"/>
      <c r="B163" s="35"/>
      <c r="C163" s="35"/>
      <c r="D163" s="90" t="s">
        <v>195</v>
      </c>
      <c r="E163" s="90"/>
      <c r="F163" s="90"/>
      <c r="G163" s="90"/>
      <c r="H163" s="1"/>
      <c r="I163" s="1"/>
      <c r="J163" s="1"/>
      <c r="K163" s="1"/>
    </row>
    <row r="164" spans="1:11" ht="12.75">
      <c r="A164" s="35"/>
      <c r="B164" s="35"/>
      <c r="C164" s="35"/>
      <c r="D164" s="91" t="s">
        <v>196</v>
      </c>
      <c r="E164" s="91"/>
      <c r="F164" s="91"/>
      <c r="G164" s="91"/>
      <c r="H164" s="1"/>
      <c r="I164" s="1"/>
      <c r="J164" s="1"/>
      <c r="K164" s="1"/>
    </row>
    <row r="165" spans="1:11" ht="12.75">
      <c r="A165" s="35"/>
      <c r="B165" s="35"/>
      <c r="C165" s="35"/>
      <c r="D165" s="90" t="s">
        <v>197</v>
      </c>
      <c r="E165" s="90"/>
      <c r="F165" s="90"/>
      <c r="G165" s="90"/>
      <c r="H165" s="1"/>
      <c r="I165" s="1"/>
      <c r="J165" s="1"/>
      <c r="K165" s="1"/>
    </row>
    <row r="166" spans="1:11" ht="12.75">
      <c r="A166" s="35"/>
      <c r="B166" s="35"/>
      <c r="C166" s="35"/>
      <c r="D166" s="91" t="s">
        <v>198</v>
      </c>
      <c r="E166" s="91"/>
      <c r="F166" s="91"/>
      <c r="G166" s="91"/>
      <c r="H166" s="1"/>
      <c r="I166" s="1"/>
      <c r="J166" s="1"/>
      <c r="K166" s="1"/>
    </row>
    <row r="167" spans="1:11" ht="12.75">
      <c r="A167" s="35"/>
      <c r="B167" s="35"/>
      <c r="C167" s="35"/>
      <c r="D167" s="91" t="s">
        <v>327</v>
      </c>
      <c r="E167" s="91"/>
      <c r="F167" s="91"/>
      <c r="G167" s="91"/>
      <c r="H167" s="1"/>
      <c r="I167" s="1"/>
      <c r="J167" s="1"/>
      <c r="K167" s="1"/>
    </row>
    <row r="168" spans="1:11" ht="12.75">
      <c r="A168" s="35"/>
      <c r="B168" s="35"/>
      <c r="C168" s="35"/>
      <c r="D168" s="91" t="s">
        <v>328</v>
      </c>
      <c r="E168" s="91"/>
      <c r="F168" s="91"/>
      <c r="G168" s="91"/>
      <c r="H168" s="1"/>
      <c r="I168" s="1"/>
      <c r="J168" s="1"/>
      <c r="K168" s="1"/>
    </row>
    <row r="169" spans="1:11" ht="12.75">
      <c r="A169" s="35"/>
      <c r="B169" s="35"/>
      <c r="C169" s="35"/>
      <c r="D169" s="91" t="s">
        <v>329</v>
      </c>
      <c r="E169" s="91"/>
      <c r="F169" s="91"/>
      <c r="G169" s="91"/>
      <c r="H169" s="1"/>
      <c r="I169" s="1"/>
      <c r="J169" s="1"/>
      <c r="K169" s="1"/>
    </row>
    <row r="170" spans="1:11" ht="12.75">
      <c r="A170" s="35"/>
      <c r="B170" s="35"/>
      <c r="C170" s="35"/>
      <c r="D170" s="91" t="s">
        <v>330</v>
      </c>
      <c r="E170" s="91"/>
      <c r="F170" s="91"/>
      <c r="G170" s="91"/>
      <c r="H170" s="1"/>
      <c r="I170" s="1"/>
      <c r="J170" s="1"/>
      <c r="K170" s="1"/>
    </row>
    <row r="171" spans="1:11" ht="12.75">
      <c r="A171" s="35"/>
      <c r="B171" s="35"/>
      <c r="C171" s="35"/>
      <c r="D171" s="91" t="s">
        <v>331</v>
      </c>
      <c r="E171" s="91"/>
      <c r="F171" s="91"/>
      <c r="G171" s="91"/>
      <c r="H171" s="1"/>
      <c r="I171" s="1"/>
      <c r="J171" s="1"/>
      <c r="K171" s="1"/>
    </row>
    <row r="172" spans="1:11" ht="12.75">
      <c r="A172" s="35"/>
      <c r="B172" s="35"/>
      <c r="C172" s="35"/>
      <c r="D172" s="90" t="s">
        <v>332</v>
      </c>
      <c r="E172" s="90"/>
      <c r="F172" s="90"/>
      <c r="G172" s="90"/>
      <c r="H172" s="1"/>
      <c r="I172" s="1"/>
      <c r="J172" s="1"/>
      <c r="K172" s="1"/>
    </row>
    <row r="173" spans="1:11" ht="12.75">
      <c r="A173" s="35"/>
      <c r="B173" s="35"/>
      <c r="C173" s="35"/>
      <c r="D173" s="90" t="s">
        <v>333</v>
      </c>
      <c r="E173" s="90"/>
      <c r="F173" s="90"/>
      <c r="G173" s="90"/>
      <c r="H173" s="1"/>
      <c r="I173" s="1"/>
      <c r="J173" s="1"/>
      <c r="K173" s="1"/>
    </row>
    <row r="174" spans="1:11" ht="12.75">
      <c r="A174" s="35"/>
      <c r="B174" s="35"/>
      <c r="C174" s="35"/>
      <c r="D174" s="91" t="s">
        <v>334</v>
      </c>
      <c r="E174" s="91"/>
      <c r="F174" s="91"/>
      <c r="G174" s="91"/>
      <c r="H174" s="1"/>
      <c r="I174" s="1"/>
      <c r="J174" s="1"/>
      <c r="K174" s="1"/>
    </row>
    <row r="175" spans="1:11" ht="12.75">
      <c r="A175" s="35"/>
      <c r="B175" s="35"/>
      <c r="C175" s="35"/>
      <c r="D175" s="91" t="s">
        <v>398</v>
      </c>
      <c r="E175" s="91"/>
      <c r="F175" s="91"/>
      <c r="G175" s="91"/>
      <c r="H175" s="1"/>
      <c r="I175" s="1"/>
      <c r="J175" s="1"/>
      <c r="K175" s="1"/>
    </row>
    <row r="176" spans="1:11" ht="12.75">
      <c r="A176" s="35"/>
      <c r="B176" s="35"/>
      <c r="C176" s="35"/>
      <c r="D176" s="91" t="s">
        <v>409</v>
      </c>
      <c r="E176" s="91"/>
      <c r="F176" s="91"/>
      <c r="G176" s="91"/>
      <c r="H176" s="1"/>
      <c r="I176" s="1"/>
      <c r="J176" s="1"/>
      <c r="K176" s="1"/>
    </row>
    <row r="177" spans="1:11" ht="12.75">
      <c r="A177" s="35"/>
      <c r="B177" s="35"/>
      <c r="C177" s="35"/>
      <c r="D177" s="91" t="s">
        <v>410</v>
      </c>
      <c r="E177" s="91"/>
      <c r="F177" s="91"/>
      <c r="G177" s="91"/>
      <c r="H177" s="91"/>
      <c r="I177" s="1"/>
      <c r="J177" s="1"/>
      <c r="K177" s="1"/>
    </row>
    <row r="178" spans="1:11" ht="12.75">
      <c r="A178" s="35"/>
      <c r="B178" s="35"/>
      <c r="C178" s="35"/>
      <c r="D178" s="91" t="s">
        <v>412</v>
      </c>
      <c r="E178" s="91"/>
      <c r="F178" s="91"/>
      <c r="G178" s="91"/>
      <c r="H178" s="1"/>
      <c r="I178" s="1"/>
      <c r="J178" s="1"/>
      <c r="K178" s="1"/>
    </row>
    <row r="179" spans="1:11" ht="12.75">
      <c r="A179" s="35"/>
      <c r="B179" s="35"/>
      <c r="C179" s="35"/>
      <c r="D179" s="91" t="s">
        <v>335</v>
      </c>
      <c r="E179" s="91"/>
      <c r="F179" s="91"/>
      <c r="G179" s="91"/>
      <c r="H179" s="1"/>
      <c r="I179" s="1"/>
      <c r="J179" s="1"/>
      <c r="K179" s="1"/>
    </row>
    <row r="180" spans="1:11" ht="12.75">
      <c r="A180" s="35"/>
      <c r="B180" s="35"/>
      <c r="C180" s="35"/>
      <c r="D180" s="91" t="s">
        <v>336</v>
      </c>
      <c r="E180" s="91"/>
      <c r="F180" s="91"/>
      <c r="G180" s="91"/>
      <c r="H180" s="91"/>
      <c r="I180" s="1"/>
      <c r="J180" s="1"/>
      <c r="K180" s="1"/>
    </row>
    <row r="181" spans="1:11" ht="12.75">
      <c r="A181" s="35"/>
      <c r="B181" s="35"/>
      <c r="C181" s="35"/>
      <c r="D181" s="91" t="s">
        <v>337</v>
      </c>
      <c r="E181" s="91"/>
      <c r="F181" s="91"/>
      <c r="G181" s="91"/>
      <c r="H181" s="91"/>
      <c r="I181" s="1"/>
      <c r="J181" s="1"/>
      <c r="K181" s="1"/>
    </row>
    <row r="182" spans="1:11" ht="12.75">
      <c r="A182" s="35"/>
      <c r="B182" s="35"/>
      <c r="C182" s="35"/>
      <c r="D182" s="91" t="s">
        <v>338</v>
      </c>
      <c r="E182" s="91"/>
      <c r="F182" s="91"/>
      <c r="G182" s="91"/>
      <c r="H182" s="91"/>
      <c r="I182" s="1"/>
      <c r="J182" s="1"/>
      <c r="K182" s="1"/>
    </row>
    <row r="183" spans="1:11" ht="12.75">
      <c r="A183" s="35"/>
      <c r="B183" s="35"/>
      <c r="C183" s="35"/>
      <c r="D183" s="91" t="s">
        <v>339</v>
      </c>
      <c r="E183" s="91"/>
      <c r="F183" s="91"/>
      <c r="G183" s="91"/>
      <c r="H183" s="1"/>
      <c r="I183" s="1"/>
      <c r="J183" s="1"/>
      <c r="K183" s="1"/>
    </row>
    <row r="184" spans="1:11" ht="12.75">
      <c r="A184" s="35"/>
      <c r="B184" s="35"/>
      <c r="C184" s="35"/>
      <c r="D184" s="38" t="s">
        <v>340</v>
      </c>
      <c r="E184" s="38"/>
      <c r="F184" s="38"/>
      <c r="G184" s="39"/>
      <c r="H184" s="1"/>
      <c r="I184" s="1"/>
      <c r="J184" s="1"/>
      <c r="K184" s="1"/>
    </row>
    <row r="185" spans="1:11" ht="12.75">
      <c r="A185" s="35"/>
      <c r="B185" s="35"/>
      <c r="C185" s="35"/>
      <c r="D185" s="90" t="s">
        <v>341</v>
      </c>
      <c r="E185" s="90"/>
      <c r="F185" s="90"/>
      <c r="G185" s="90"/>
      <c r="H185" s="90"/>
      <c r="I185" s="1"/>
      <c r="J185" s="1"/>
      <c r="K185" s="1"/>
    </row>
    <row r="186" spans="1:11" ht="12.75">
      <c r="A186" s="35"/>
      <c r="B186" s="35"/>
      <c r="C186" s="35"/>
      <c r="D186" s="91" t="s">
        <v>342</v>
      </c>
      <c r="E186" s="91"/>
      <c r="F186" s="91"/>
      <c r="G186" s="91"/>
      <c r="H186" s="1"/>
      <c r="I186" s="1"/>
      <c r="J186" s="1"/>
      <c r="K186" s="1"/>
    </row>
    <row r="187" spans="1:11" ht="12.75">
      <c r="A187" s="35"/>
      <c r="B187" s="35"/>
      <c r="C187" s="35"/>
      <c r="D187" s="91" t="s">
        <v>415</v>
      </c>
      <c r="E187" s="91"/>
      <c r="F187" s="91"/>
      <c r="G187" s="91"/>
      <c r="H187" s="91"/>
      <c r="I187" s="1"/>
      <c r="J187" s="1"/>
      <c r="K187" s="1"/>
    </row>
    <row r="188" spans="1:11" ht="12.75">
      <c r="A188" s="35"/>
      <c r="B188" s="35"/>
      <c r="C188" s="35"/>
      <c r="D188" s="91" t="s">
        <v>416</v>
      </c>
      <c r="E188" s="91"/>
      <c r="F188" s="91"/>
      <c r="G188" s="91"/>
      <c r="H188" s="1"/>
      <c r="I188" s="1"/>
      <c r="J188" s="1"/>
      <c r="K188" s="1"/>
    </row>
    <row r="189" spans="1:11" ht="12.75">
      <c r="A189" s="35"/>
      <c r="B189" s="35"/>
      <c r="C189" s="35"/>
      <c r="D189" s="91" t="s">
        <v>417</v>
      </c>
      <c r="E189" s="91"/>
      <c r="F189" s="91"/>
      <c r="G189" s="91"/>
      <c r="H189" s="91"/>
      <c r="I189" s="1"/>
      <c r="J189" s="1"/>
      <c r="K189" s="1"/>
    </row>
    <row r="190" spans="1:11" ht="12.75">
      <c r="A190" s="35"/>
      <c r="B190" s="35"/>
      <c r="C190" s="35"/>
      <c r="D190" s="91" t="s">
        <v>418</v>
      </c>
      <c r="E190" s="91"/>
      <c r="F190" s="91"/>
      <c r="G190" s="91"/>
      <c r="H190" s="1"/>
      <c r="I190" s="1"/>
      <c r="J190" s="1"/>
      <c r="K190" s="1"/>
    </row>
    <row r="191" spans="1:11" ht="12.75">
      <c r="A191" s="35"/>
      <c r="B191" s="35"/>
      <c r="C191" s="35"/>
      <c r="D191" s="91" t="s">
        <v>419</v>
      </c>
      <c r="E191" s="91"/>
      <c r="F191" s="91"/>
      <c r="G191" s="91"/>
      <c r="H191" s="1"/>
      <c r="I191" s="1"/>
      <c r="J191" s="1"/>
      <c r="K191" s="1"/>
    </row>
    <row r="192" spans="1:11" ht="12.75">
      <c r="A192" s="35"/>
      <c r="B192" s="35"/>
      <c r="C192" s="35"/>
      <c r="D192" s="91" t="s">
        <v>420</v>
      </c>
      <c r="E192" s="91"/>
      <c r="F192" s="91"/>
      <c r="G192" s="91"/>
      <c r="H192" s="1"/>
      <c r="I192" s="1"/>
      <c r="J192" s="1"/>
      <c r="K192" s="1"/>
    </row>
    <row r="193" spans="1:11" ht="12.75">
      <c r="A193" s="35"/>
      <c r="B193" s="35"/>
      <c r="C193" s="35"/>
      <c r="D193" s="91"/>
      <c r="E193" s="91"/>
      <c r="F193" s="91"/>
      <c r="G193" s="91"/>
      <c r="H193" s="1"/>
      <c r="I193" s="1"/>
      <c r="J193" s="1"/>
      <c r="K193" s="1"/>
    </row>
    <row r="194" spans="1:11" ht="12.75">
      <c r="A194" s="92" t="s">
        <v>81</v>
      </c>
      <c r="B194" s="92"/>
      <c r="C194" s="92"/>
      <c r="D194" s="92"/>
      <c r="E194" s="92"/>
      <c r="F194" s="92"/>
      <c r="G194" s="1"/>
      <c r="H194" s="1"/>
      <c r="I194" s="1"/>
      <c r="J194" s="1"/>
      <c r="K194" s="1"/>
    </row>
    <row r="195" spans="1:11" ht="12.75">
      <c r="A195" s="108" t="s">
        <v>390</v>
      </c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</row>
    <row r="196" spans="1:11" ht="12.75">
      <c r="A196" s="118" t="s">
        <v>421</v>
      </c>
      <c r="B196" s="118"/>
      <c r="C196" s="118"/>
      <c r="D196" s="118"/>
      <c r="E196" s="118"/>
      <c r="F196" s="118"/>
      <c r="G196" s="118"/>
      <c r="H196" s="118"/>
      <c r="I196" s="118"/>
      <c r="J196" s="118"/>
      <c r="K196" s="1"/>
    </row>
    <row r="197" spans="1:11" ht="12.75">
      <c r="A197" s="119" t="s">
        <v>391</v>
      </c>
      <c r="B197" s="119"/>
      <c r="C197" s="119"/>
      <c r="D197" s="119"/>
      <c r="E197" s="119"/>
      <c r="F197" s="119"/>
      <c r="G197" s="119"/>
      <c r="H197" s="119"/>
      <c r="I197" s="119"/>
      <c r="J197" s="119"/>
      <c r="K197" s="1"/>
    </row>
    <row r="198" spans="1:11" ht="12.75">
      <c r="A198" s="91" t="s">
        <v>422</v>
      </c>
      <c r="B198" s="91"/>
      <c r="C198" s="91"/>
      <c r="D198" s="91"/>
      <c r="E198" s="91"/>
      <c r="F198" s="91"/>
      <c r="G198" s="91"/>
      <c r="H198" s="91"/>
      <c r="I198" s="40"/>
      <c r="J198" s="40"/>
      <c r="K198" s="1"/>
    </row>
    <row r="199" spans="1:11" ht="12.75">
      <c r="A199" s="16" t="s">
        <v>84</v>
      </c>
      <c r="B199" s="16"/>
      <c r="C199" s="16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20" t="s">
        <v>85</v>
      </c>
      <c r="B200" s="22"/>
      <c r="C200" s="22"/>
      <c r="D200" s="120" t="s">
        <v>305</v>
      </c>
      <c r="E200" s="120"/>
      <c r="F200" s="120" t="s">
        <v>87</v>
      </c>
      <c r="G200" s="120"/>
      <c r="H200" s="120"/>
      <c r="I200" s="120"/>
      <c r="J200" s="120"/>
      <c r="K200" s="120"/>
    </row>
    <row r="201" spans="1:11" ht="12.75">
      <c r="A201" s="120"/>
      <c r="B201" s="22"/>
      <c r="C201" s="22"/>
      <c r="D201" s="120" t="s">
        <v>88</v>
      </c>
      <c r="E201" s="120"/>
      <c r="F201" s="120" t="s">
        <v>404</v>
      </c>
      <c r="G201" s="120"/>
      <c r="H201" s="120"/>
      <c r="I201" s="120" t="s">
        <v>89</v>
      </c>
      <c r="J201" s="120" t="s">
        <v>86</v>
      </c>
      <c r="K201" s="120" t="s">
        <v>89</v>
      </c>
    </row>
    <row r="202" spans="1:11" ht="12.75">
      <c r="A202" s="120"/>
      <c r="B202" s="22"/>
      <c r="C202" s="22"/>
      <c r="D202" s="22" t="s">
        <v>306</v>
      </c>
      <c r="E202" s="22" t="s">
        <v>307</v>
      </c>
      <c r="F202" s="22" t="s">
        <v>405</v>
      </c>
      <c r="G202" s="120" t="s">
        <v>403</v>
      </c>
      <c r="H202" s="120"/>
      <c r="I202" s="120"/>
      <c r="J202" s="120"/>
      <c r="K202" s="120"/>
    </row>
    <row r="203" spans="1:11" ht="12.75">
      <c r="A203" s="22">
        <v>1</v>
      </c>
      <c r="B203" s="22"/>
      <c r="C203" s="22"/>
      <c r="D203" s="22">
        <v>2</v>
      </c>
      <c r="E203" s="22">
        <v>3</v>
      </c>
      <c r="F203" s="120">
        <v>4</v>
      </c>
      <c r="G203" s="120"/>
      <c r="H203" s="120"/>
      <c r="I203" s="22">
        <v>5</v>
      </c>
      <c r="J203" s="22">
        <v>6</v>
      </c>
      <c r="K203" s="22">
        <v>7</v>
      </c>
    </row>
    <row r="204" spans="1:11" ht="38.25">
      <c r="A204" s="41" t="s">
        <v>90</v>
      </c>
      <c r="B204" s="41"/>
      <c r="C204" s="41"/>
      <c r="D204" s="42" t="s">
        <v>304</v>
      </c>
      <c r="E204" s="42" t="s">
        <v>407</v>
      </c>
      <c r="F204" s="42" t="s">
        <v>402</v>
      </c>
      <c r="G204" s="121" t="s">
        <v>406</v>
      </c>
      <c r="H204" s="121"/>
      <c r="I204" s="43">
        <v>0.018</v>
      </c>
      <c r="J204" s="42"/>
      <c r="K204" s="42"/>
    </row>
    <row r="205" spans="1:11" ht="38.25">
      <c r="A205" s="41" t="s">
        <v>239</v>
      </c>
      <c r="B205" s="41"/>
      <c r="C205" s="41"/>
      <c r="D205" s="42" t="s">
        <v>304</v>
      </c>
      <c r="E205" s="42" t="s">
        <v>402</v>
      </c>
      <c r="F205" s="42" t="s">
        <v>402</v>
      </c>
      <c r="G205" s="122" t="s">
        <v>406</v>
      </c>
      <c r="H205" s="123"/>
      <c r="I205" s="43">
        <v>0.018</v>
      </c>
      <c r="J205" s="42"/>
      <c r="K205" s="42"/>
    </row>
    <row r="206" spans="1:11" ht="12.75">
      <c r="A206" s="41" t="s">
        <v>287</v>
      </c>
      <c r="B206" s="41"/>
      <c r="C206" s="41"/>
      <c r="D206" s="42" t="s">
        <v>288</v>
      </c>
      <c r="E206" s="42" t="s">
        <v>288</v>
      </c>
      <c r="F206" s="42" t="s">
        <v>288</v>
      </c>
      <c r="G206" s="122" t="s">
        <v>288</v>
      </c>
      <c r="H206" s="123"/>
      <c r="I206" s="42">
        <v>0</v>
      </c>
      <c r="J206" s="42"/>
      <c r="K206" s="42"/>
    </row>
    <row r="207" spans="1:11" ht="12.75">
      <c r="A207" s="121"/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</row>
    <row r="208" spans="1:11" ht="12.75">
      <c r="A208" s="121" t="s">
        <v>91</v>
      </c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</row>
    <row r="209" spans="1:11" ht="25.5">
      <c r="A209" s="30" t="s">
        <v>92</v>
      </c>
      <c r="B209" s="30"/>
      <c r="C209" s="30"/>
      <c r="D209" s="42">
        <v>9</v>
      </c>
      <c r="E209" s="42">
        <v>9</v>
      </c>
      <c r="F209" s="121">
        <v>9</v>
      </c>
      <c r="G209" s="121"/>
      <c r="H209" s="121"/>
      <c r="I209" s="42">
        <v>0</v>
      </c>
      <c r="J209" s="42"/>
      <c r="K209" s="42"/>
    </row>
    <row r="210" spans="1:11" ht="25.5">
      <c r="A210" s="30" t="s">
        <v>93</v>
      </c>
      <c r="B210" s="30"/>
      <c r="C210" s="30"/>
      <c r="D210" s="42">
        <v>50</v>
      </c>
      <c r="E210" s="42">
        <v>50</v>
      </c>
      <c r="F210" s="121">
        <v>50</v>
      </c>
      <c r="G210" s="121"/>
      <c r="H210" s="121"/>
      <c r="I210" s="42">
        <v>0</v>
      </c>
      <c r="J210" s="42"/>
      <c r="K210" s="42"/>
    </row>
    <row r="211" spans="1:11" ht="25.5">
      <c r="A211" s="30" t="s">
        <v>94</v>
      </c>
      <c r="B211" s="30"/>
      <c r="C211" s="30"/>
      <c r="D211" s="42">
        <v>8</v>
      </c>
      <c r="E211" s="42">
        <v>8</v>
      </c>
      <c r="F211" s="121">
        <v>4</v>
      </c>
      <c r="G211" s="121"/>
      <c r="H211" s="121"/>
      <c r="I211" s="42">
        <v>0</v>
      </c>
      <c r="J211" s="42"/>
      <c r="K211" s="42"/>
    </row>
    <row r="212" spans="1:11" ht="25.5">
      <c r="A212" s="30" t="s">
        <v>95</v>
      </c>
      <c r="B212" s="30"/>
      <c r="C212" s="30"/>
      <c r="D212" s="42">
        <v>27</v>
      </c>
      <c r="E212" s="42">
        <v>26</v>
      </c>
      <c r="F212" s="121">
        <v>28</v>
      </c>
      <c r="G212" s="121"/>
      <c r="H212" s="121"/>
      <c r="I212" s="43">
        <v>0.077</v>
      </c>
      <c r="J212" s="42"/>
      <c r="K212" s="42"/>
    </row>
    <row r="213" spans="1:11" ht="12.75">
      <c r="A213" s="121" t="s">
        <v>96</v>
      </c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</row>
    <row r="214" spans="1:11" ht="12.75">
      <c r="A214" s="41"/>
      <c r="B214" s="41"/>
      <c r="C214" s="41"/>
      <c r="D214" s="121" t="s">
        <v>54</v>
      </c>
      <c r="E214" s="121"/>
      <c r="F214" s="124"/>
      <c r="G214" s="124"/>
      <c r="H214" s="124"/>
      <c r="I214" s="41"/>
      <c r="J214" s="41"/>
      <c r="K214" s="41"/>
    </row>
    <row r="215" spans="1:11" ht="25.5">
      <c r="A215" s="22" t="s">
        <v>97</v>
      </c>
      <c r="B215" s="22"/>
      <c r="C215" s="22"/>
      <c r="D215" s="121"/>
      <c r="E215" s="121"/>
      <c r="F215" s="121"/>
      <c r="G215" s="121"/>
      <c r="H215" s="121"/>
      <c r="I215" s="42"/>
      <c r="J215" s="42"/>
      <c r="K215" s="42"/>
    </row>
    <row r="216" spans="1:11" ht="12.75">
      <c r="A216" s="30" t="s">
        <v>98</v>
      </c>
      <c r="B216" s="30"/>
      <c r="C216" s="30"/>
      <c r="D216" s="121">
        <v>72807.9</v>
      </c>
      <c r="E216" s="121"/>
      <c r="F216" s="121">
        <v>51440.8</v>
      </c>
      <c r="G216" s="121"/>
      <c r="H216" s="121"/>
      <c r="I216" s="43"/>
      <c r="J216" s="42"/>
      <c r="K216" s="42"/>
    </row>
    <row r="217" spans="1:11" ht="25.5">
      <c r="A217" s="30" t="s">
        <v>99</v>
      </c>
      <c r="B217" s="30"/>
      <c r="C217" s="30"/>
      <c r="D217" s="121">
        <v>220.63</v>
      </c>
      <c r="E217" s="121"/>
      <c r="F217" s="121">
        <v>154.48</v>
      </c>
      <c r="G217" s="121"/>
      <c r="H217" s="121"/>
      <c r="I217" s="43"/>
      <c r="J217" s="42"/>
      <c r="K217" s="42"/>
    </row>
    <row r="218" spans="1:11" ht="12.75">
      <c r="A218" s="30" t="s">
        <v>100</v>
      </c>
      <c r="B218" s="30"/>
      <c r="C218" s="30"/>
      <c r="D218" s="121"/>
      <c r="E218" s="121"/>
      <c r="F218" s="121"/>
      <c r="G218" s="121"/>
      <c r="H218" s="121"/>
      <c r="I218" s="42"/>
      <c r="J218" s="42"/>
      <c r="K218" s="41"/>
    </row>
    <row r="219" spans="1:11" ht="25.5">
      <c r="A219" s="30" t="s">
        <v>101</v>
      </c>
      <c r="B219" s="30"/>
      <c r="C219" s="30"/>
      <c r="D219" s="121">
        <v>65.75</v>
      </c>
      <c r="E219" s="121"/>
      <c r="F219" s="121">
        <v>31.25</v>
      </c>
      <c r="G219" s="121"/>
      <c r="H219" s="121"/>
      <c r="I219" s="43"/>
      <c r="J219" s="42"/>
      <c r="K219" s="41"/>
    </row>
    <row r="220" spans="1:11" ht="25.5">
      <c r="A220" s="30" t="s">
        <v>102</v>
      </c>
      <c r="B220" s="30"/>
      <c r="C220" s="30"/>
      <c r="D220" s="121">
        <v>0.194</v>
      </c>
      <c r="E220" s="121"/>
      <c r="F220" s="121">
        <v>0.114</v>
      </c>
      <c r="G220" s="121"/>
      <c r="H220" s="121"/>
      <c r="I220" s="44"/>
      <c r="J220" s="42"/>
      <c r="K220" s="41"/>
    </row>
    <row r="221" spans="1:11" ht="38.25">
      <c r="A221" s="30" t="s">
        <v>103</v>
      </c>
      <c r="B221" s="30"/>
      <c r="C221" s="30"/>
      <c r="D221" s="121">
        <v>0</v>
      </c>
      <c r="E221" s="121"/>
      <c r="F221" s="124"/>
      <c r="G221" s="124"/>
      <c r="H221" s="124"/>
      <c r="I221" s="41"/>
      <c r="J221" s="41"/>
      <c r="K221" s="41"/>
    </row>
    <row r="222" spans="1:11" ht="12.75">
      <c r="A222" s="121" t="s">
        <v>104</v>
      </c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</row>
    <row r="223" spans="1:11" ht="25.5">
      <c r="A223" s="30" t="s">
        <v>105</v>
      </c>
      <c r="B223" s="30"/>
      <c r="C223" s="30"/>
      <c r="D223" s="121">
        <v>390.02</v>
      </c>
      <c r="E223" s="121"/>
      <c r="F223" s="121">
        <v>530.84</v>
      </c>
      <c r="G223" s="121"/>
      <c r="H223" s="121"/>
      <c r="I223" s="45"/>
      <c r="J223" s="41"/>
      <c r="K223" s="41"/>
    </row>
    <row r="224" spans="1:11" ht="25.5">
      <c r="A224" s="30" t="s">
        <v>106</v>
      </c>
      <c r="B224" s="30"/>
      <c r="C224" s="30"/>
      <c r="D224" s="125">
        <v>0.6714</v>
      </c>
      <c r="E224" s="121"/>
      <c r="F224" s="125">
        <v>0.7994</v>
      </c>
      <c r="G224" s="121"/>
      <c r="H224" s="121"/>
      <c r="I224" s="45"/>
      <c r="J224" s="41"/>
      <c r="K224" s="41"/>
    </row>
    <row r="225" spans="1:11" ht="12.75">
      <c r="A225" s="121" t="s">
        <v>107</v>
      </c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</row>
    <row r="226" spans="1:11" ht="12.75">
      <c r="A226" s="30" t="s">
        <v>108</v>
      </c>
      <c r="B226" s="30"/>
      <c r="C226" s="30"/>
      <c r="D226" s="124"/>
      <c r="E226" s="124"/>
      <c r="F226" s="124"/>
      <c r="G226" s="124"/>
      <c r="H226" s="124"/>
      <c r="I226" s="124"/>
      <c r="J226" s="41"/>
      <c r="K226" s="41"/>
    </row>
    <row r="227" spans="1:11" ht="38.25">
      <c r="A227" s="30" t="s">
        <v>109</v>
      </c>
      <c r="B227" s="30"/>
      <c r="C227" s="30"/>
      <c r="D227" s="124"/>
      <c r="E227" s="124"/>
      <c r="F227" s="124"/>
      <c r="G227" s="124"/>
      <c r="H227" s="124"/>
      <c r="I227" s="124"/>
      <c r="J227" s="41"/>
      <c r="K227" s="41"/>
    </row>
    <row r="228" spans="1:11" ht="12.75">
      <c r="A228" s="121" t="s">
        <v>110</v>
      </c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</row>
    <row r="229" spans="1:11" ht="25.5">
      <c r="A229" s="30" t="s">
        <v>111</v>
      </c>
      <c r="B229" s="30"/>
      <c r="C229" s="30"/>
      <c r="D229" s="124"/>
      <c r="E229" s="124"/>
      <c r="F229" s="124"/>
      <c r="G229" s="124"/>
      <c r="H229" s="124"/>
      <c r="I229" s="124"/>
      <c r="J229" s="41"/>
      <c r="K229" s="41"/>
    </row>
    <row r="230" spans="1:11" ht="51">
      <c r="A230" s="30" t="s">
        <v>240</v>
      </c>
      <c r="B230" s="30"/>
      <c r="C230" s="30"/>
      <c r="D230" s="46" t="s">
        <v>252</v>
      </c>
      <c r="E230" s="22" t="s">
        <v>249</v>
      </c>
      <c r="F230" s="46" t="s">
        <v>250</v>
      </c>
      <c r="G230" s="46" t="s">
        <v>251</v>
      </c>
      <c r="H230" s="41"/>
      <c r="I230" s="41"/>
      <c r="J230" s="41"/>
      <c r="K230" s="41"/>
    </row>
    <row r="231" spans="1:11" ht="63.75">
      <c r="A231" s="30" t="s">
        <v>241</v>
      </c>
      <c r="B231" s="30"/>
      <c r="C231" s="30"/>
      <c r="D231" s="46" t="s">
        <v>252</v>
      </c>
      <c r="E231" s="46" t="s">
        <v>253</v>
      </c>
      <c r="F231" s="46" t="s">
        <v>254</v>
      </c>
      <c r="G231" s="46" t="s">
        <v>251</v>
      </c>
      <c r="H231" s="41"/>
      <c r="I231" s="41"/>
      <c r="J231" s="41"/>
      <c r="K231" s="41"/>
    </row>
    <row r="232" spans="1:11" ht="38.25">
      <c r="A232" s="30" t="s">
        <v>242</v>
      </c>
      <c r="B232" s="30"/>
      <c r="C232" s="30"/>
      <c r="D232" s="46" t="s">
        <v>252</v>
      </c>
      <c r="E232" s="46" t="s">
        <v>255</v>
      </c>
      <c r="F232" s="46" t="s">
        <v>256</v>
      </c>
      <c r="G232" s="46" t="s">
        <v>257</v>
      </c>
      <c r="H232" s="41"/>
      <c r="I232" s="41"/>
      <c r="J232" s="41"/>
      <c r="K232" s="41"/>
    </row>
    <row r="233" spans="1:11" ht="76.5">
      <c r="A233" s="30" t="s">
        <v>243</v>
      </c>
      <c r="B233" s="30"/>
      <c r="C233" s="30"/>
      <c r="D233" s="46" t="s">
        <v>252</v>
      </c>
      <c r="E233" s="22" t="s">
        <v>258</v>
      </c>
      <c r="F233" s="46" t="s">
        <v>259</v>
      </c>
      <c r="G233" s="46" t="s">
        <v>260</v>
      </c>
      <c r="H233" s="41"/>
      <c r="I233" s="41"/>
      <c r="J233" s="41"/>
      <c r="K233" s="41"/>
    </row>
    <row r="234" spans="1:11" ht="54" customHeight="1">
      <c r="A234" s="30" t="s">
        <v>244</v>
      </c>
      <c r="B234" s="30"/>
      <c r="C234" s="30"/>
      <c r="D234" s="46" t="s">
        <v>262</v>
      </c>
      <c r="E234" s="46" t="s">
        <v>261</v>
      </c>
      <c r="F234" s="46" t="s">
        <v>254</v>
      </c>
      <c r="G234" s="46" t="s">
        <v>269</v>
      </c>
      <c r="H234" s="41"/>
      <c r="I234" s="41"/>
      <c r="J234" s="41"/>
      <c r="K234" s="41"/>
    </row>
    <row r="235" spans="1:11" ht="51">
      <c r="A235" s="30" t="s">
        <v>245</v>
      </c>
      <c r="B235" s="30"/>
      <c r="C235" s="30"/>
      <c r="D235" s="46" t="s">
        <v>252</v>
      </c>
      <c r="E235" s="46" t="s">
        <v>261</v>
      </c>
      <c r="F235" s="46" t="s">
        <v>254</v>
      </c>
      <c r="G235" s="46" t="s">
        <v>263</v>
      </c>
      <c r="H235" s="41"/>
      <c r="I235" s="41"/>
      <c r="J235" s="41"/>
      <c r="K235" s="41"/>
    </row>
    <row r="236" spans="1:11" ht="51">
      <c r="A236" s="30" t="s">
        <v>246</v>
      </c>
      <c r="B236" s="30"/>
      <c r="C236" s="30"/>
      <c r="D236" s="46" t="s">
        <v>252</v>
      </c>
      <c r="E236" s="46" t="s">
        <v>261</v>
      </c>
      <c r="F236" s="46" t="s">
        <v>254</v>
      </c>
      <c r="G236" s="46" t="s">
        <v>264</v>
      </c>
      <c r="H236" s="41"/>
      <c r="I236" s="41"/>
      <c r="J236" s="41"/>
      <c r="K236" s="41"/>
    </row>
    <row r="237" spans="1:11" ht="38.25">
      <c r="A237" s="30" t="s">
        <v>247</v>
      </c>
      <c r="B237" s="30"/>
      <c r="C237" s="30"/>
      <c r="D237" s="46" t="s">
        <v>252</v>
      </c>
      <c r="E237" s="46" t="s">
        <v>255</v>
      </c>
      <c r="F237" s="46" t="s">
        <v>256</v>
      </c>
      <c r="G237" s="46" t="s">
        <v>265</v>
      </c>
      <c r="H237" s="41"/>
      <c r="I237" s="41"/>
      <c r="J237" s="41"/>
      <c r="K237" s="41"/>
    </row>
    <row r="238" spans="1:11" ht="51" customHeight="1">
      <c r="A238" s="47" t="s">
        <v>270</v>
      </c>
      <c r="B238" s="47"/>
      <c r="C238" s="47"/>
      <c r="D238" s="46" t="s">
        <v>262</v>
      </c>
      <c r="E238" s="22" t="s">
        <v>266</v>
      </c>
      <c r="F238" s="46" t="s">
        <v>267</v>
      </c>
      <c r="G238" s="46" t="s">
        <v>263</v>
      </c>
      <c r="H238" s="41"/>
      <c r="I238" s="41"/>
      <c r="J238" s="41"/>
      <c r="K238" s="41"/>
    </row>
    <row r="239" spans="1:11" ht="38.25">
      <c r="A239" s="47" t="s">
        <v>248</v>
      </c>
      <c r="B239" s="47"/>
      <c r="C239" s="47"/>
      <c r="D239" s="46" t="s">
        <v>262</v>
      </c>
      <c r="E239" s="46" t="s">
        <v>268</v>
      </c>
      <c r="F239" s="46" t="s">
        <v>267</v>
      </c>
      <c r="G239" s="46" t="s">
        <v>271</v>
      </c>
      <c r="H239" s="41"/>
      <c r="I239" s="41"/>
      <c r="J239" s="41"/>
      <c r="K239" s="41"/>
    </row>
    <row r="240" spans="1:11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3.5">
      <c r="A241" s="48" t="s">
        <v>112</v>
      </c>
      <c r="B241" s="48"/>
      <c r="C241" s="48"/>
      <c r="D241" s="48"/>
      <c r="E241" s="1"/>
      <c r="F241" s="1"/>
      <c r="G241" s="1"/>
      <c r="H241" s="1"/>
      <c r="I241" s="1"/>
      <c r="J241" s="1"/>
      <c r="K241" s="1"/>
    </row>
    <row r="242" spans="1:11" ht="12.75">
      <c r="A242" s="1" t="s">
        <v>114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49" t="s">
        <v>325</v>
      </c>
      <c r="G243" s="1"/>
      <c r="H243" s="1"/>
      <c r="I243" s="1"/>
      <c r="J243" s="1"/>
      <c r="K243" s="1"/>
    </row>
    <row r="244" spans="1:11" ht="25.5">
      <c r="A244" s="51" t="s">
        <v>116</v>
      </c>
      <c r="B244" s="128" t="s">
        <v>117</v>
      </c>
      <c r="C244" s="129"/>
      <c r="D244" s="51" t="s">
        <v>118</v>
      </c>
      <c r="E244" s="51" t="s">
        <v>119</v>
      </c>
      <c r="F244" s="51"/>
      <c r="G244" s="1"/>
      <c r="H244" s="1"/>
      <c r="I244" s="1"/>
      <c r="J244" s="1"/>
      <c r="K244" s="1"/>
    </row>
    <row r="245" spans="1:11" ht="63.75">
      <c r="A245" s="53" t="s">
        <v>298</v>
      </c>
      <c r="B245" s="126" t="s">
        <v>120</v>
      </c>
      <c r="C245" s="127"/>
      <c r="D245" s="54" t="s">
        <v>408</v>
      </c>
      <c r="E245" s="54" t="s">
        <v>322</v>
      </c>
      <c r="F245" s="54"/>
      <c r="G245" s="1"/>
      <c r="H245" s="1"/>
      <c r="I245" s="1"/>
      <c r="J245" s="1"/>
      <c r="K245" s="1"/>
    </row>
    <row r="246" spans="1:11" ht="12.75">
      <c r="A246" s="53"/>
      <c r="B246" s="126"/>
      <c r="C246" s="127"/>
      <c r="D246" s="54"/>
      <c r="E246" s="54"/>
      <c r="F246" s="54"/>
      <c r="G246" s="1"/>
      <c r="H246" s="1"/>
      <c r="I246" s="1"/>
      <c r="J246" s="1"/>
      <c r="K246" s="1"/>
    </row>
    <row r="247" spans="1:11" ht="38.25">
      <c r="A247" s="53" t="s">
        <v>299</v>
      </c>
      <c r="B247" s="126" t="s">
        <v>122</v>
      </c>
      <c r="C247" s="127"/>
      <c r="D247" s="54" t="s">
        <v>121</v>
      </c>
      <c r="E247" s="54" t="s">
        <v>321</v>
      </c>
      <c r="F247" s="54"/>
      <c r="G247" s="1"/>
      <c r="H247" s="1"/>
      <c r="I247" s="1"/>
      <c r="J247" s="1"/>
      <c r="K247" s="1"/>
    </row>
    <row r="248" spans="1:11" ht="38.25">
      <c r="A248" s="53" t="s">
        <v>300</v>
      </c>
      <c r="B248" s="126" t="s">
        <v>123</v>
      </c>
      <c r="C248" s="127"/>
      <c r="D248" s="54" t="s">
        <v>124</v>
      </c>
      <c r="E248" s="54" t="s">
        <v>323</v>
      </c>
      <c r="F248" s="54"/>
      <c r="G248" s="1"/>
      <c r="H248" s="1"/>
      <c r="I248" s="1"/>
      <c r="J248" s="1"/>
      <c r="K248" s="1"/>
    </row>
    <row r="249" spans="1:11" ht="12.75">
      <c r="A249" s="8"/>
      <c r="B249" s="8"/>
      <c r="C249" s="8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8" t="s">
        <v>399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56"/>
      <c r="B251" s="56"/>
      <c r="C251" s="56"/>
      <c r="D251" s="3"/>
      <c r="E251" s="3"/>
      <c r="F251" s="3"/>
      <c r="G251" s="3"/>
      <c r="H251" s="3"/>
      <c r="I251" s="3"/>
      <c r="J251" s="57" t="s">
        <v>125</v>
      </c>
      <c r="K251" s="1"/>
    </row>
    <row r="252" spans="1:11" ht="12.75">
      <c r="A252" s="59" t="s">
        <v>126</v>
      </c>
      <c r="B252" s="59"/>
      <c r="C252" s="59"/>
      <c r="D252" s="10" t="s">
        <v>127</v>
      </c>
      <c r="E252" s="10" t="s">
        <v>128</v>
      </c>
      <c r="F252" s="10" t="s">
        <v>129</v>
      </c>
      <c r="G252" s="10" t="s">
        <v>130</v>
      </c>
      <c r="H252" s="58" t="s">
        <v>400</v>
      </c>
      <c r="I252" s="58" t="s">
        <v>400</v>
      </c>
      <c r="J252" s="11" t="s">
        <v>132</v>
      </c>
      <c r="K252" s="1"/>
    </row>
    <row r="253" spans="1:11" ht="25.5">
      <c r="A253" s="59"/>
      <c r="B253" s="59"/>
      <c r="C253" s="59"/>
      <c r="D253" s="10"/>
      <c r="E253" s="10"/>
      <c r="F253" s="10"/>
      <c r="G253" s="10"/>
      <c r="H253" s="58" t="s">
        <v>133</v>
      </c>
      <c r="I253" s="58" t="s">
        <v>133</v>
      </c>
      <c r="J253" s="11"/>
      <c r="K253" s="1"/>
    </row>
    <row r="254" spans="1:11" ht="12.75">
      <c r="A254" s="59"/>
      <c r="B254" s="59"/>
      <c r="C254" s="59"/>
      <c r="D254" s="10"/>
      <c r="E254" s="10"/>
      <c r="F254" s="10"/>
      <c r="G254" s="10"/>
      <c r="H254" s="10"/>
      <c r="I254" s="11"/>
      <c r="J254" s="11" t="s">
        <v>134</v>
      </c>
      <c r="K254" s="1"/>
    </row>
    <row r="255" spans="1:11" ht="25.5">
      <c r="A255" s="60" t="s">
        <v>135</v>
      </c>
      <c r="B255" s="60"/>
      <c r="C255" s="60"/>
      <c r="D255" s="88">
        <v>32.4</v>
      </c>
      <c r="E255" s="59"/>
      <c r="F255" s="59"/>
      <c r="G255" s="59"/>
      <c r="H255" s="88">
        <v>32.4</v>
      </c>
      <c r="I255" s="59"/>
      <c r="J255" s="58"/>
      <c r="K255" s="1"/>
    </row>
    <row r="256" spans="1:11" ht="12.75">
      <c r="A256" s="58" t="s">
        <v>136</v>
      </c>
      <c r="B256" s="58"/>
      <c r="C256" s="58"/>
      <c r="D256" s="61"/>
      <c r="E256" s="61"/>
      <c r="F256" s="61"/>
      <c r="G256" s="61"/>
      <c r="H256" s="61"/>
      <c r="I256" s="10"/>
      <c r="J256" s="58"/>
      <c r="K256" s="1"/>
    </row>
    <row r="257" spans="1:11" ht="12.75">
      <c r="A257" s="58" t="s">
        <v>289</v>
      </c>
      <c r="B257" s="58"/>
      <c r="C257" s="58"/>
      <c r="D257" s="62">
        <f>D259+D260+D262</f>
        <v>19678.8982</v>
      </c>
      <c r="E257" s="62">
        <f>E259+E260+E262</f>
        <v>32524.580799999996</v>
      </c>
      <c r="F257" s="62">
        <f>F259+F260+F262</f>
        <v>11312.720800000001</v>
      </c>
      <c r="G257" s="62">
        <f>G259+G260+G262</f>
        <v>6139.5522</v>
      </c>
      <c r="H257" s="62">
        <f>H259+H260+H262</f>
        <v>69655.75200000001</v>
      </c>
      <c r="I257" s="59"/>
      <c r="J257" s="58"/>
      <c r="K257" s="1"/>
    </row>
    <row r="258" spans="1:11" ht="12.75">
      <c r="A258" s="10" t="s">
        <v>138</v>
      </c>
      <c r="B258" s="10"/>
      <c r="C258" s="10"/>
      <c r="D258" s="61"/>
      <c r="E258" s="61"/>
      <c r="F258" s="61"/>
      <c r="G258" s="61"/>
      <c r="H258" s="61"/>
      <c r="I258" s="10"/>
      <c r="J258" s="58"/>
      <c r="K258" s="1"/>
    </row>
    <row r="259" spans="1:11" ht="38.25">
      <c r="A259" s="64" t="s">
        <v>139</v>
      </c>
      <c r="B259" s="64"/>
      <c r="C259" s="64">
        <v>4000</v>
      </c>
      <c r="D259" s="65">
        <v>2879.8482</v>
      </c>
      <c r="E259" s="65">
        <f>2091.9708+146.91</f>
        <v>2238.8808</v>
      </c>
      <c r="F259" s="65">
        <f>828.8278+921.123</f>
        <v>1749.9508</v>
      </c>
      <c r="G259" s="65">
        <f>814.3252+921.967</f>
        <v>1736.2921999999999</v>
      </c>
      <c r="H259" s="66">
        <f>SUM(D259:G259)</f>
        <v>8604.972</v>
      </c>
      <c r="I259" s="10"/>
      <c r="J259" s="58"/>
      <c r="K259" s="1"/>
    </row>
    <row r="260" spans="1:11" ht="38.25">
      <c r="A260" s="64" t="s">
        <v>366</v>
      </c>
      <c r="B260" s="64"/>
      <c r="C260" s="67">
        <v>4001</v>
      </c>
      <c r="D260" s="68">
        <v>16794.3</v>
      </c>
      <c r="E260" s="68">
        <f>27949.5+2003.35</f>
        <v>29952.85</v>
      </c>
      <c r="F260" s="68">
        <f>61.5+9301.27</f>
        <v>9362.77</v>
      </c>
      <c r="G260" s="68">
        <f>20.5+4378.01</f>
        <v>4398.51</v>
      </c>
      <c r="H260" s="66">
        <f>SUM(D260:G260)</f>
        <v>60508.43</v>
      </c>
      <c r="I260" s="58"/>
      <c r="J260" s="58"/>
      <c r="K260" s="1"/>
    </row>
    <row r="261" spans="1:11" ht="12.75">
      <c r="A261" s="64" t="s">
        <v>142</v>
      </c>
      <c r="B261" s="64"/>
      <c r="C261" s="64"/>
      <c r="D261" s="61"/>
      <c r="E261" s="61"/>
      <c r="F261" s="61"/>
      <c r="G261" s="61"/>
      <c r="H261" s="61"/>
      <c r="I261" s="10"/>
      <c r="J261" s="10"/>
      <c r="K261" s="1"/>
    </row>
    <row r="262" spans="1:11" ht="153">
      <c r="A262" s="10" t="s">
        <v>393</v>
      </c>
      <c r="B262" s="10"/>
      <c r="C262" s="69">
        <v>2000</v>
      </c>
      <c r="D262" s="66">
        <v>4.75</v>
      </c>
      <c r="E262" s="66">
        <v>332.85</v>
      </c>
      <c r="F262" s="66">
        <v>200</v>
      </c>
      <c r="G262" s="66">
        <v>4.75</v>
      </c>
      <c r="H262" s="66">
        <v>542.35</v>
      </c>
      <c r="I262" s="58"/>
      <c r="J262" s="58"/>
      <c r="K262" s="1"/>
    </row>
    <row r="263" spans="1:11" ht="38.25">
      <c r="A263" s="10" t="s">
        <v>145</v>
      </c>
      <c r="B263" s="10"/>
      <c r="C263" s="10"/>
      <c r="D263" s="70"/>
      <c r="E263" s="70"/>
      <c r="F263" s="4"/>
      <c r="G263" s="70"/>
      <c r="H263" s="70"/>
      <c r="I263" s="10"/>
      <c r="J263" s="10"/>
      <c r="K263" s="1"/>
    </row>
    <row r="264" spans="1:11" ht="12.75">
      <c r="A264" s="58" t="s">
        <v>146</v>
      </c>
      <c r="B264" s="71"/>
      <c r="C264" s="71"/>
      <c r="D264" s="72">
        <f>D265+D266+D267+D268+D269+D270+D271+D277+D285+D292+D294+D305+D307+D310</f>
        <v>19711.7082</v>
      </c>
      <c r="E264" s="72">
        <f>E265+E266+E267+E268+E269+E270+E271+E277+E285+E292+E294+E305+E307+E310</f>
        <v>32524.1708</v>
      </c>
      <c r="F264" s="72">
        <f>F265+F266+F267+F268+F269+F270+F271+F277+F285+F292+F294+F305+F307+F310</f>
        <v>11312.720800000003</v>
      </c>
      <c r="G264" s="72">
        <f>G265+G266+G267+G268+G269+G270+G271+G277+G285+G292+G294+G305+G307+G310</f>
        <v>6139.5522</v>
      </c>
      <c r="H264" s="72">
        <f>D264+E264+F264+G264</f>
        <v>69688.152</v>
      </c>
      <c r="I264" s="71"/>
      <c r="J264" s="58"/>
      <c r="K264" s="1"/>
    </row>
    <row r="265" spans="1:11" ht="12.75">
      <c r="A265" s="58" t="s">
        <v>371</v>
      </c>
      <c r="B265" s="58">
        <v>211</v>
      </c>
      <c r="C265" s="73">
        <v>4001</v>
      </c>
      <c r="D265" s="72">
        <v>12851.66</v>
      </c>
      <c r="E265" s="72">
        <f>21419.54+1538.672</f>
        <v>22958.212</v>
      </c>
      <c r="F265" s="72">
        <v>6922.26</v>
      </c>
      <c r="G265" s="72">
        <v>3447.252</v>
      </c>
      <c r="H265" s="72">
        <f aca="true" t="shared" si="0" ref="H265:H275">SUM(D265:G265)</f>
        <v>46179.384000000005</v>
      </c>
      <c r="I265" s="73"/>
      <c r="J265" s="58"/>
      <c r="K265" s="1"/>
    </row>
    <row r="266" spans="1:11" ht="12.75">
      <c r="A266" s="58" t="s">
        <v>370</v>
      </c>
      <c r="B266" s="58">
        <v>213</v>
      </c>
      <c r="C266" s="73">
        <v>4001</v>
      </c>
      <c r="D266" s="72">
        <v>3881.2</v>
      </c>
      <c r="E266" s="72">
        <f>6468.4-741.914+464.678</f>
        <v>6191.164</v>
      </c>
      <c r="F266" s="72">
        <v>1869.01</v>
      </c>
      <c r="G266" s="72">
        <v>930.758</v>
      </c>
      <c r="H266" s="72">
        <f t="shared" si="0"/>
        <v>12872.132</v>
      </c>
      <c r="I266" s="73"/>
      <c r="J266" s="58"/>
      <c r="K266" s="1"/>
    </row>
    <row r="267" spans="1:11" ht="12.75">
      <c r="A267" s="58" t="s">
        <v>371</v>
      </c>
      <c r="B267" s="73">
        <v>211</v>
      </c>
      <c r="C267" s="73"/>
      <c r="D267" s="72"/>
      <c r="E267" s="72"/>
      <c r="F267" s="72"/>
      <c r="G267" s="72"/>
      <c r="H267" s="72">
        <f t="shared" si="0"/>
        <v>0</v>
      </c>
      <c r="I267" s="58"/>
      <c r="J267" s="58"/>
      <c r="K267" s="1"/>
    </row>
    <row r="268" spans="1:11" ht="12.75">
      <c r="A268" s="58" t="s">
        <v>370</v>
      </c>
      <c r="B268" s="73">
        <v>213</v>
      </c>
      <c r="C268" s="73"/>
      <c r="D268" s="72"/>
      <c r="E268" s="72"/>
      <c r="F268" s="72"/>
      <c r="G268" s="72"/>
      <c r="H268" s="72">
        <f t="shared" si="0"/>
        <v>0</v>
      </c>
      <c r="I268" s="58"/>
      <c r="J268" s="58"/>
      <c r="K268" s="1"/>
    </row>
    <row r="269" spans="1:11" ht="12.75">
      <c r="A269" s="58" t="s">
        <v>372</v>
      </c>
      <c r="B269" s="58">
        <v>211</v>
      </c>
      <c r="C269" s="58">
        <v>2000</v>
      </c>
      <c r="D269" s="72"/>
      <c r="E269" s="72"/>
      <c r="F269" s="72"/>
      <c r="G269" s="72"/>
      <c r="H269" s="72">
        <f t="shared" si="0"/>
        <v>0</v>
      </c>
      <c r="I269" s="58"/>
      <c r="J269" s="58"/>
      <c r="K269" s="1"/>
    </row>
    <row r="270" spans="1:11" ht="12.75">
      <c r="A270" s="58" t="s">
        <v>370</v>
      </c>
      <c r="B270" s="58">
        <v>213</v>
      </c>
      <c r="C270" s="58">
        <v>2000</v>
      </c>
      <c r="D270" s="72"/>
      <c r="E270" s="72"/>
      <c r="F270" s="72"/>
      <c r="G270" s="72"/>
      <c r="H270" s="72">
        <f t="shared" si="0"/>
        <v>0</v>
      </c>
      <c r="I270" s="58"/>
      <c r="J270" s="58"/>
      <c r="K270" s="1"/>
    </row>
    <row r="271" spans="1:11" ht="38.25">
      <c r="A271" s="58" t="s">
        <v>310</v>
      </c>
      <c r="B271" s="58">
        <v>212</v>
      </c>
      <c r="C271" s="58">
        <v>4000</v>
      </c>
      <c r="D271" s="72">
        <f>D272+D273+D274+D275</f>
        <v>0</v>
      </c>
      <c r="E271" s="72">
        <f>E272+E273+E274+E275</f>
        <v>190</v>
      </c>
      <c r="F271" s="72">
        <f>F272+F273+F274+F275</f>
        <v>50</v>
      </c>
      <c r="G271" s="72">
        <f>G272+G273+G274+G275</f>
        <v>0</v>
      </c>
      <c r="H271" s="72">
        <f t="shared" si="0"/>
        <v>240</v>
      </c>
      <c r="I271" s="58"/>
      <c r="J271" s="58"/>
      <c r="K271" s="1"/>
    </row>
    <row r="272" spans="1:11" ht="12.75">
      <c r="A272" s="58" t="s">
        <v>311</v>
      </c>
      <c r="B272" s="58">
        <v>212</v>
      </c>
      <c r="C272" s="58" t="s">
        <v>343</v>
      </c>
      <c r="D272" s="72"/>
      <c r="E272" s="72">
        <v>190</v>
      </c>
      <c r="F272" s="72">
        <v>50</v>
      </c>
      <c r="G272" s="72"/>
      <c r="H272" s="72">
        <f t="shared" si="0"/>
        <v>240</v>
      </c>
      <c r="I272" s="58"/>
      <c r="J272" s="58"/>
      <c r="K272" s="1"/>
    </row>
    <row r="273" spans="1:11" ht="25.5">
      <c r="A273" s="58" t="s">
        <v>312</v>
      </c>
      <c r="B273" s="58">
        <v>212</v>
      </c>
      <c r="C273" s="58" t="s">
        <v>344</v>
      </c>
      <c r="D273" s="72"/>
      <c r="E273" s="72"/>
      <c r="F273" s="72"/>
      <c r="G273" s="72"/>
      <c r="H273" s="72">
        <f t="shared" si="0"/>
        <v>0</v>
      </c>
      <c r="I273" s="58"/>
      <c r="J273" s="58"/>
      <c r="K273" s="1"/>
    </row>
    <row r="274" spans="1:11" ht="12.75">
      <c r="A274" s="58" t="s">
        <v>313</v>
      </c>
      <c r="B274" s="58"/>
      <c r="C274" s="58"/>
      <c r="D274" s="72"/>
      <c r="E274" s="72"/>
      <c r="F274" s="72"/>
      <c r="G274" s="72"/>
      <c r="H274" s="72">
        <f t="shared" si="0"/>
        <v>0</v>
      </c>
      <c r="I274" s="58"/>
      <c r="J274" s="58"/>
      <c r="K274" s="1"/>
    </row>
    <row r="275" spans="1:11" ht="12.75">
      <c r="A275" s="58" t="s">
        <v>314</v>
      </c>
      <c r="B275" s="58">
        <v>212</v>
      </c>
      <c r="C275" s="58" t="s">
        <v>345</v>
      </c>
      <c r="D275" s="72"/>
      <c r="E275" s="72"/>
      <c r="F275" s="72"/>
      <c r="G275" s="72"/>
      <c r="H275" s="72">
        <f t="shared" si="0"/>
        <v>0</v>
      </c>
      <c r="I275" s="58"/>
      <c r="J275" s="58"/>
      <c r="K275" s="1"/>
    </row>
    <row r="276" spans="1:11" ht="12.75">
      <c r="A276" s="58"/>
      <c r="B276" s="58"/>
      <c r="C276" s="58"/>
      <c r="D276" s="72"/>
      <c r="E276" s="72"/>
      <c r="F276" s="72"/>
      <c r="G276" s="72"/>
      <c r="H276" s="72"/>
      <c r="I276" s="58"/>
      <c r="J276" s="58"/>
      <c r="K276" s="1"/>
    </row>
    <row r="277" spans="1:11" ht="12.75">
      <c r="A277" s="58" t="s">
        <v>373</v>
      </c>
      <c r="B277" s="58" t="s">
        <v>427</v>
      </c>
      <c r="C277" s="58">
        <v>4000</v>
      </c>
      <c r="D277" s="72">
        <f>D278+D279+D280+D281+D282+D283+D284</f>
        <v>2560.7762000000002</v>
      </c>
      <c r="E277" s="72">
        <f>E278+E279+E280+E281+E282+E283</f>
        <v>1398.1738</v>
      </c>
      <c r="F277" s="72">
        <f>F278+F279+F280+F281+F282+F283</f>
        <v>1307.5497999999998</v>
      </c>
      <c r="G277" s="72">
        <f>G278+G279+G280+G281+G282+G283</f>
        <v>1393.1722</v>
      </c>
      <c r="H277" s="72">
        <f>H278+H279+H280+H281+H282+H283</f>
        <v>6659.672</v>
      </c>
      <c r="I277" s="58"/>
      <c r="J277" s="58"/>
      <c r="K277" s="1"/>
    </row>
    <row r="278" spans="1:11" ht="12.75">
      <c r="A278" s="74" t="s">
        <v>346</v>
      </c>
      <c r="B278" s="10">
        <v>221</v>
      </c>
      <c r="C278" s="10">
        <v>4000</v>
      </c>
      <c r="D278" s="75">
        <v>13.3072</v>
      </c>
      <c r="E278" s="75">
        <v>12.0598</v>
      </c>
      <c r="F278" s="75">
        <v>7.4858</v>
      </c>
      <c r="G278" s="75">
        <v>8.7322</v>
      </c>
      <c r="H278" s="75">
        <f aca="true" t="shared" si="1" ref="H278:H283">SUM(D278:G278)</f>
        <v>41.584999999999994</v>
      </c>
      <c r="I278" s="10"/>
      <c r="J278" s="10"/>
      <c r="K278" s="1"/>
    </row>
    <row r="279" spans="1:11" ht="12.75">
      <c r="A279" s="74" t="s">
        <v>347</v>
      </c>
      <c r="B279" s="10">
        <v>221</v>
      </c>
      <c r="C279" s="76">
        <v>4001</v>
      </c>
      <c r="D279" s="77">
        <v>61.5</v>
      </c>
      <c r="E279" s="77">
        <f>61.5-26.093</f>
        <v>35.407</v>
      </c>
      <c r="F279" s="77">
        <v>61.5</v>
      </c>
      <c r="G279" s="77">
        <v>20.5</v>
      </c>
      <c r="H279" s="77">
        <f t="shared" si="1"/>
        <v>178.90699999999998</v>
      </c>
      <c r="I279" s="10"/>
      <c r="J279" s="10"/>
      <c r="K279" s="1"/>
    </row>
    <row r="280" spans="1:11" ht="12.75">
      <c r="A280" s="74" t="s">
        <v>147</v>
      </c>
      <c r="B280" s="10">
        <v>223</v>
      </c>
      <c r="C280" s="10" t="s">
        <v>349</v>
      </c>
      <c r="D280" s="75">
        <v>78.996</v>
      </c>
      <c r="E280" s="75">
        <v>71.589</v>
      </c>
      <c r="F280" s="75">
        <v>53.687</v>
      </c>
      <c r="G280" s="75">
        <v>42.588</v>
      </c>
      <c r="H280" s="75">
        <f t="shared" si="1"/>
        <v>246.85999999999999</v>
      </c>
      <c r="I280" s="10"/>
      <c r="J280" s="10"/>
      <c r="K280" s="1"/>
    </row>
    <row r="281" spans="1:11" ht="12.75">
      <c r="A281" s="74" t="s">
        <v>148</v>
      </c>
      <c r="B281" s="10">
        <v>223</v>
      </c>
      <c r="C281" s="10" t="s">
        <v>348</v>
      </c>
      <c r="D281" s="75">
        <v>102.804</v>
      </c>
      <c r="E281" s="75">
        <v>102.82</v>
      </c>
      <c r="F281" s="75">
        <v>106.584</v>
      </c>
      <c r="G281" s="75">
        <v>82.992</v>
      </c>
      <c r="H281" s="75">
        <f t="shared" si="1"/>
        <v>395.2</v>
      </c>
      <c r="I281" s="10"/>
      <c r="J281" s="10"/>
      <c r="K281" s="1"/>
    </row>
    <row r="282" spans="1:11" ht="12.75">
      <c r="A282" s="74" t="s">
        <v>149</v>
      </c>
      <c r="B282" s="10">
        <v>223</v>
      </c>
      <c r="C282" s="10" t="s">
        <v>350</v>
      </c>
      <c r="D282" s="75">
        <v>2142.485</v>
      </c>
      <c r="E282" s="75">
        <f>921.123-146.91+146.91</f>
        <v>921.123</v>
      </c>
      <c r="F282" s="75">
        <f>44.992+921.123</f>
        <v>966.115</v>
      </c>
      <c r="G282" s="75">
        <v>921.967</v>
      </c>
      <c r="H282" s="75">
        <f t="shared" si="1"/>
        <v>4951.69</v>
      </c>
      <c r="I282" s="10"/>
      <c r="J282" s="10"/>
      <c r="K282" s="1"/>
    </row>
    <row r="283" spans="1:11" ht="12.75">
      <c r="A283" s="74" t="s">
        <v>150</v>
      </c>
      <c r="B283" s="10">
        <v>223</v>
      </c>
      <c r="C283" s="10" t="s">
        <v>351</v>
      </c>
      <c r="D283" s="75">
        <v>161.684</v>
      </c>
      <c r="E283" s="75">
        <v>255.175</v>
      </c>
      <c r="F283" s="75">
        <v>112.178</v>
      </c>
      <c r="G283" s="75">
        <v>316.393</v>
      </c>
      <c r="H283" s="75">
        <f t="shared" si="1"/>
        <v>845.4300000000001</v>
      </c>
      <c r="I283" s="10"/>
      <c r="J283" s="10"/>
      <c r="K283" s="1"/>
    </row>
    <row r="284" spans="1:11" ht="12.75">
      <c r="A284" s="74"/>
      <c r="B284" s="10"/>
      <c r="C284" s="10"/>
      <c r="D284" s="75"/>
      <c r="E284" s="75"/>
      <c r="F284" s="75"/>
      <c r="G284" s="75"/>
      <c r="H284" s="75"/>
      <c r="I284" s="10"/>
      <c r="J284" s="10"/>
      <c r="K284" s="1"/>
    </row>
    <row r="285" spans="1:11" ht="25.5">
      <c r="A285" s="58" t="s">
        <v>374</v>
      </c>
      <c r="B285" s="58">
        <v>225</v>
      </c>
      <c r="C285" s="58">
        <v>4000</v>
      </c>
      <c r="D285" s="72">
        <f>D286+D287+D288+D290+D291</f>
        <v>44.972</v>
      </c>
      <c r="E285" s="72">
        <f>E286+E287+E288+E290+E291</f>
        <v>25.304000000000002</v>
      </c>
      <c r="F285" s="72">
        <f>F286+F287+F288+F290+F291</f>
        <v>20.62</v>
      </c>
      <c r="G285" s="72">
        <f>G286+G287+G288+G290+G291</f>
        <v>25.304000000000002</v>
      </c>
      <c r="H285" s="72">
        <f aca="true" t="shared" si="2" ref="H285:H306">SUM(D285:G285)</f>
        <v>116.20000000000002</v>
      </c>
      <c r="I285" s="58"/>
      <c r="J285" s="58"/>
      <c r="K285" s="1"/>
    </row>
    <row r="286" spans="1:11" ht="12.75">
      <c r="A286" s="74"/>
      <c r="B286" s="58"/>
      <c r="C286" s="58"/>
      <c r="D286" s="75"/>
      <c r="E286" s="75"/>
      <c r="F286" s="75"/>
      <c r="G286" s="75"/>
      <c r="H286" s="75">
        <f t="shared" si="2"/>
        <v>0</v>
      </c>
      <c r="I286" s="58"/>
      <c r="J286" s="58"/>
      <c r="K286" s="1"/>
    </row>
    <row r="287" spans="1:11" ht="12.75">
      <c r="A287" s="74" t="s">
        <v>309</v>
      </c>
      <c r="B287" s="10">
        <v>225</v>
      </c>
      <c r="C287" s="10" t="s">
        <v>352</v>
      </c>
      <c r="D287" s="75">
        <v>29.972</v>
      </c>
      <c r="E287" s="75">
        <v>10.304</v>
      </c>
      <c r="F287" s="75">
        <v>5.62</v>
      </c>
      <c r="G287" s="75">
        <v>10.304</v>
      </c>
      <c r="H287" s="75">
        <f t="shared" si="2"/>
        <v>56.2</v>
      </c>
      <c r="I287" s="10"/>
      <c r="J287" s="10"/>
      <c r="K287" s="1"/>
    </row>
    <row r="288" spans="1:11" ht="12.75">
      <c r="A288" s="74" t="s">
        <v>155</v>
      </c>
      <c r="B288" s="10">
        <v>225</v>
      </c>
      <c r="C288" s="10" t="s">
        <v>376</v>
      </c>
      <c r="D288" s="75">
        <v>15</v>
      </c>
      <c r="E288" s="75">
        <v>15</v>
      </c>
      <c r="F288" s="75">
        <v>15</v>
      </c>
      <c r="G288" s="75">
        <v>15</v>
      </c>
      <c r="H288" s="75">
        <f t="shared" si="2"/>
        <v>60</v>
      </c>
      <c r="I288" s="10"/>
      <c r="J288" s="10"/>
      <c r="K288" s="1"/>
    </row>
    <row r="289" spans="1:11" ht="12.75">
      <c r="A289" s="74" t="s">
        <v>155</v>
      </c>
      <c r="B289" s="10">
        <v>225</v>
      </c>
      <c r="C289" s="10" t="s">
        <v>367</v>
      </c>
      <c r="D289" s="75"/>
      <c r="E289" s="75"/>
      <c r="F289" s="75"/>
      <c r="G289" s="75"/>
      <c r="H289" s="75">
        <f t="shared" si="2"/>
        <v>0</v>
      </c>
      <c r="I289" s="10"/>
      <c r="J289" s="10"/>
      <c r="K289" s="1"/>
    </row>
    <row r="290" spans="1:11" ht="25.5">
      <c r="A290" s="74" t="s">
        <v>156</v>
      </c>
      <c r="B290" s="10"/>
      <c r="C290" s="10"/>
      <c r="D290" s="75"/>
      <c r="E290" s="75"/>
      <c r="F290" s="75"/>
      <c r="G290" s="75"/>
      <c r="H290" s="75">
        <f t="shared" si="2"/>
        <v>0</v>
      </c>
      <c r="I290" s="10"/>
      <c r="J290" s="10"/>
      <c r="K290" s="1"/>
    </row>
    <row r="291" spans="1:11" ht="38.25">
      <c r="A291" s="74" t="s">
        <v>157</v>
      </c>
      <c r="B291" s="10">
        <v>225</v>
      </c>
      <c r="C291" s="10" t="s">
        <v>382</v>
      </c>
      <c r="D291" s="75"/>
      <c r="E291" s="75"/>
      <c r="F291" s="75"/>
      <c r="G291" s="75"/>
      <c r="H291" s="75">
        <f t="shared" si="2"/>
        <v>0</v>
      </c>
      <c r="I291" s="10"/>
      <c r="J291" s="10"/>
      <c r="K291" s="1"/>
    </row>
    <row r="292" spans="1:11" ht="25.5">
      <c r="A292" s="78" t="s">
        <v>315</v>
      </c>
      <c r="B292" s="10">
        <v>222</v>
      </c>
      <c r="C292" s="10" t="s">
        <v>345</v>
      </c>
      <c r="D292" s="72"/>
      <c r="E292" s="72"/>
      <c r="F292" s="72"/>
      <c r="G292" s="72"/>
      <c r="H292" s="72">
        <f t="shared" si="2"/>
        <v>0</v>
      </c>
      <c r="I292" s="10"/>
      <c r="J292" s="10"/>
      <c r="K292" s="1"/>
    </row>
    <row r="293" spans="1:11" ht="12.75">
      <c r="A293" s="74"/>
      <c r="B293" s="10"/>
      <c r="C293" s="10"/>
      <c r="D293" s="75"/>
      <c r="E293" s="75"/>
      <c r="F293" s="75"/>
      <c r="G293" s="75"/>
      <c r="H293" s="75">
        <f t="shared" si="2"/>
        <v>0</v>
      </c>
      <c r="I293" s="10"/>
      <c r="J293" s="10"/>
      <c r="K293" s="1"/>
    </row>
    <row r="294" spans="1:11" ht="12.75">
      <c r="A294" s="58" t="s">
        <v>308</v>
      </c>
      <c r="B294" s="10">
        <v>226</v>
      </c>
      <c r="C294" s="10">
        <v>4000</v>
      </c>
      <c r="D294" s="72">
        <f>D295+D296+D297+D298+D299+D300+D301+D302+D303+D304</f>
        <v>0</v>
      </c>
      <c r="E294" s="72">
        <f>E295+E296+E297+E298+E299+E300+E301+E302+E303+E304</f>
        <v>84.343</v>
      </c>
      <c r="F294" s="72">
        <f>F295+F296+F297+F298+F299+F300+F301+F302+F303+F304</f>
        <v>42.681</v>
      </c>
      <c r="G294" s="72">
        <f>G295+G296+G297+G298+G299+G300+G301+G302+G303+G304</f>
        <v>49.516</v>
      </c>
      <c r="H294" s="72">
        <f t="shared" si="2"/>
        <v>176.54</v>
      </c>
      <c r="I294" s="10"/>
      <c r="J294" s="10"/>
      <c r="K294" s="1"/>
    </row>
    <row r="295" spans="1:11" ht="25.5">
      <c r="A295" s="74" t="s">
        <v>154</v>
      </c>
      <c r="B295" s="10">
        <v>226</v>
      </c>
      <c r="C295" s="10" t="s">
        <v>376</v>
      </c>
      <c r="D295" s="75"/>
      <c r="E295" s="75"/>
      <c r="F295" s="75"/>
      <c r="G295" s="75"/>
      <c r="H295" s="75">
        <f t="shared" si="2"/>
        <v>0</v>
      </c>
      <c r="I295" s="10"/>
      <c r="J295" s="10"/>
      <c r="K295" s="1"/>
    </row>
    <row r="296" spans="1:11" ht="12.75">
      <c r="A296" s="74" t="s">
        <v>301</v>
      </c>
      <c r="B296" s="10">
        <v>226</v>
      </c>
      <c r="C296" s="10" t="s">
        <v>353</v>
      </c>
      <c r="D296" s="75"/>
      <c r="E296" s="75"/>
      <c r="F296" s="75"/>
      <c r="G296" s="75"/>
      <c r="H296" s="75">
        <f t="shared" si="2"/>
        <v>0</v>
      </c>
      <c r="I296" s="10"/>
      <c r="J296" s="10"/>
      <c r="K296" s="1"/>
    </row>
    <row r="297" spans="1:11" ht="12.75">
      <c r="A297" s="74" t="s">
        <v>301</v>
      </c>
      <c r="B297" s="58">
        <v>226</v>
      </c>
      <c r="C297" s="58" t="s">
        <v>377</v>
      </c>
      <c r="D297" s="72"/>
      <c r="E297" s="72">
        <v>26.093</v>
      </c>
      <c r="F297" s="72"/>
      <c r="G297" s="72"/>
      <c r="H297" s="72">
        <f t="shared" si="2"/>
        <v>26.093</v>
      </c>
      <c r="I297" s="58"/>
      <c r="J297" s="58"/>
      <c r="K297" s="1"/>
    </row>
    <row r="298" spans="1:11" ht="12.75">
      <c r="A298" s="74" t="s">
        <v>368</v>
      </c>
      <c r="B298" s="10">
        <v>226</v>
      </c>
      <c r="C298" s="10" t="s">
        <v>376</v>
      </c>
      <c r="D298" s="75"/>
      <c r="E298" s="75">
        <v>10.8</v>
      </c>
      <c r="F298" s="75">
        <v>37.181</v>
      </c>
      <c r="G298" s="75">
        <v>24.516</v>
      </c>
      <c r="H298" s="75">
        <f t="shared" si="2"/>
        <v>72.49699999999999</v>
      </c>
      <c r="I298" s="10"/>
      <c r="J298" s="10"/>
      <c r="K298" s="1"/>
    </row>
    <row r="299" spans="1:11" ht="12.75">
      <c r="A299" s="74" t="s">
        <v>151</v>
      </c>
      <c r="B299" s="10"/>
      <c r="C299" s="10"/>
      <c r="D299" s="75"/>
      <c r="E299" s="75"/>
      <c r="F299" s="75"/>
      <c r="G299" s="75"/>
      <c r="H299" s="75">
        <f t="shared" si="2"/>
        <v>0</v>
      </c>
      <c r="I299" s="10"/>
      <c r="J299" s="10"/>
      <c r="K299" s="1"/>
    </row>
    <row r="300" spans="1:11" ht="38.25">
      <c r="A300" s="74" t="s">
        <v>152</v>
      </c>
      <c r="B300" s="10">
        <v>226</v>
      </c>
      <c r="C300" s="10" t="s">
        <v>376</v>
      </c>
      <c r="D300" s="75"/>
      <c r="E300" s="75">
        <v>15</v>
      </c>
      <c r="F300" s="75">
        <v>5.5</v>
      </c>
      <c r="G300" s="75">
        <v>25</v>
      </c>
      <c r="H300" s="75">
        <f t="shared" si="2"/>
        <v>45.5</v>
      </c>
      <c r="I300" s="10"/>
      <c r="J300" s="10"/>
      <c r="K300" s="1"/>
    </row>
    <row r="301" spans="1:11" ht="25.5">
      <c r="A301" s="74" t="s">
        <v>153</v>
      </c>
      <c r="B301" s="10">
        <v>226</v>
      </c>
      <c r="C301" s="10" t="s">
        <v>354</v>
      </c>
      <c r="D301" s="75"/>
      <c r="E301" s="75">
        <v>10</v>
      </c>
      <c r="F301" s="75"/>
      <c r="G301" s="75"/>
      <c r="H301" s="75">
        <f t="shared" si="2"/>
        <v>10</v>
      </c>
      <c r="I301" s="10"/>
      <c r="J301" s="10"/>
      <c r="K301" s="1"/>
    </row>
    <row r="302" spans="1:11" ht="25.5">
      <c r="A302" s="74" t="s">
        <v>302</v>
      </c>
      <c r="B302" s="10">
        <v>226</v>
      </c>
      <c r="C302" s="10" t="s">
        <v>345</v>
      </c>
      <c r="D302" s="75"/>
      <c r="E302" s="75"/>
      <c r="F302" s="75"/>
      <c r="G302" s="75"/>
      <c r="H302" s="75">
        <f t="shared" si="2"/>
        <v>0</v>
      </c>
      <c r="I302" s="10"/>
      <c r="J302" s="10"/>
      <c r="K302" s="1"/>
    </row>
    <row r="303" spans="1:11" ht="12.75">
      <c r="A303" s="74" t="s">
        <v>303</v>
      </c>
      <c r="B303" s="10"/>
      <c r="C303" s="10"/>
      <c r="D303" s="75"/>
      <c r="E303" s="75">
        <v>22.45</v>
      </c>
      <c r="F303" s="75"/>
      <c r="G303" s="75"/>
      <c r="H303" s="75">
        <f t="shared" si="2"/>
        <v>22.45</v>
      </c>
      <c r="I303" s="10"/>
      <c r="J303" s="10"/>
      <c r="K303" s="1"/>
    </row>
    <row r="304" spans="1:11" ht="12.75">
      <c r="A304" s="74" t="s">
        <v>316</v>
      </c>
      <c r="B304" s="10">
        <v>226</v>
      </c>
      <c r="C304" s="10" t="s">
        <v>376</v>
      </c>
      <c r="D304" s="75"/>
      <c r="E304" s="75"/>
      <c r="F304" s="75"/>
      <c r="G304" s="75"/>
      <c r="H304" s="75">
        <f t="shared" si="2"/>
        <v>0</v>
      </c>
      <c r="I304" s="10"/>
      <c r="J304" s="10"/>
      <c r="K304" s="1"/>
    </row>
    <row r="305" spans="2:11" ht="12.75">
      <c r="B305" s="10">
        <v>262</v>
      </c>
      <c r="C305" s="10"/>
      <c r="D305" s="72">
        <f>D306</f>
        <v>0</v>
      </c>
      <c r="E305" s="72">
        <f>E306</f>
        <v>0</v>
      </c>
      <c r="F305" s="72">
        <f>F306</f>
        <v>0</v>
      </c>
      <c r="G305" s="72">
        <f>G306</f>
        <v>0</v>
      </c>
      <c r="H305" s="72">
        <f t="shared" si="2"/>
        <v>0</v>
      </c>
      <c r="I305" s="10"/>
      <c r="J305" s="10"/>
      <c r="K305" s="1"/>
    </row>
    <row r="306" spans="1:11" ht="25.5">
      <c r="A306" s="74" t="s">
        <v>166</v>
      </c>
      <c r="B306" s="10">
        <v>262</v>
      </c>
      <c r="C306" s="10"/>
      <c r="D306" s="75"/>
      <c r="E306" s="75"/>
      <c r="F306" s="75"/>
      <c r="G306" s="75"/>
      <c r="H306" s="75">
        <f t="shared" si="2"/>
        <v>0</v>
      </c>
      <c r="I306" s="10"/>
      <c r="J306" s="10"/>
      <c r="K306" s="1"/>
    </row>
    <row r="307" spans="1:11" ht="12.75">
      <c r="A307" s="58" t="s">
        <v>317</v>
      </c>
      <c r="B307" s="58"/>
      <c r="C307" s="58"/>
      <c r="D307" s="72">
        <f>D308+D309</f>
        <v>136</v>
      </c>
      <c r="E307" s="72">
        <f>E308+E309</f>
        <v>123.25</v>
      </c>
      <c r="F307" s="72">
        <f>F308+F309</f>
        <v>76.5</v>
      </c>
      <c r="G307" s="72">
        <f>G308+G309</f>
        <v>46.75</v>
      </c>
      <c r="H307" s="72">
        <f>SUM(D307:G307)</f>
        <v>382.5</v>
      </c>
      <c r="I307" s="58"/>
      <c r="J307" s="58"/>
      <c r="K307" s="1"/>
    </row>
    <row r="308" spans="1:11" ht="25.5">
      <c r="A308" s="74" t="s">
        <v>429</v>
      </c>
      <c r="B308" s="10">
        <v>290</v>
      </c>
      <c r="C308" s="10" t="s">
        <v>355</v>
      </c>
      <c r="D308" s="75">
        <v>134.5</v>
      </c>
      <c r="E308" s="75">
        <v>123.25</v>
      </c>
      <c r="F308" s="75">
        <v>76.5</v>
      </c>
      <c r="G308" s="75">
        <v>46.75</v>
      </c>
      <c r="H308" s="75">
        <f>SUM(D308:G308)</f>
        <v>381</v>
      </c>
      <c r="I308" s="10"/>
      <c r="J308" s="10"/>
      <c r="K308" s="1"/>
    </row>
    <row r="309" spans="1:11" ht="12.75">
      <c r="A309" s="74" t="s">
        <v>158</v>
      </c>
      <c r="B309" s="10"/>
      <c r="C309" s="10"/>
      <c r="D309" s="75">
        <v>1.5</v>
      </c>
      <c r="E309" s="75"/>
      <c r="F309" s="75"/>
      <c r="G309" s="75"/>
      <c r="H309" s="75">
        <f>SUM(D309:G309)</f>
        <v>1.5</v>
      </c>
      <c r="I309" s="10"/>
      <c r="J309" s="10"/>
      <c r="K309" s="1"/>
    </row>
    <row r="310" spans="1:11" ht="25.5">
      <c r="A310" s="58" t="s">
        <v>375</v>
      </c>
      <c r="B310" s="58">
        <v>300</v>
      </c>
      <c r="C310" s="58"/>
      <c r="D310" s="72">
        <f>D311+D312+D313+D314</f>
        <v>237.1</v>
      </c>
      <c r="E310" s="72">
        <f>E311+E312+E313+E314</f>
        <v>1553.724</v>
      </c>
      <c r="F310" s="72">
        <f>F311+F312+F313+F314</f>
        <v>1024.1</v>
      </c>
      <c r="G310" s="72">
        <f>G311+G312+G313+G314</f>
        <v>246.8</v>
      </c>
      <c r="H310" s="72">
        <f>H311+H312+H313+H314</f>
        <v>3061.724</v>
      </c>
      <c r="I310" s="58"/>
      <c r="J310" s="58"/>
      <c r="K310" s="1"/>
    </row>
    <row r="311" spans="1:11" ht="12.75">
      <c r="A311" s="74" t="s">
        <v>319</v>
      </c>
      <c r="B311" s="10">
        <v>310</v>
      </c>
      <c r="C311" s="10" t="s">
        <v>379</v>
      </c>
      <c r="D311" s="75"/>
      <c r="E311" s="75">
        <v>27</v>
      </c>
      <c r="F311" s="75"/>
      <c r="G311" s="75"/>
      <c r="H311" s="75">
        <f aca="true" t="shared" si="3" ref="H311:H318">SUM(D311:G311)</f>
        <v>27</v>
      </c>
      <c r="I311" s="10"/>
      <c r="J311" s="10"/>
      <c r="K311" s="1"/>
    </row>
    <row r="312" spans="1:11" ht="25.5">
      <c r="A312" s="74" t="s">
        <v>159</v>
      </c>
      <c r="B312" s="10">
        <v>310</v>
      </c>
      <c r="C312" s="10" t="s">
        <v>356</v>
      </c>
      <c r="D312" s="77"/>
      <c r="E312" s="77">
        <v>741.914</v>
      </c>
      <c r="F312" s="77">
        <v>500</v>
      </c>
      <c r="G312" s="77"/>
      <c r="H312" s="77">
        <f t="shared" si="3"/>
        <v>1241.914</v>
      </c>
      <c r="I312" s="10"/>
      <c r="J312" s="10"/>
      <c r="K312" s="1"/>
    </row>
    <row r="313" spans="1:11" ht="12.75">
      <c r="A313" s="74" t="s">
        <v>435</v>
      </c>
      <c r="B313" s="10">
        <v>310</v>
      </c>
      <c r="C313" s="10" t="s">
        <v>436</v>
      </c>
      <c r="D313" s="79"/>
      <c r="E313" s="79">
        <v>306</v>
      </c>
      <c r="F313" s="79"/>
      <c r="G313" s="79"/>
      <c r="H313" s="77">
        <f t="shared" si="3"/>
        <v>306</v>
      </c>
      <c r="I313" s="10"/>
      <c r="J313" s="10"/>
      <c r="K313" s="1"/>
    </row>
    <row r="314" spans="1:11" ht="25.5">
      <c r="A314" s="78" t="s">
        <v>318</v>
      </c>
      <c r="B314" s="10"/>
      <c r="C314" s="10"/>
      <c r="D314" s="80">
        <f>D316+D317+D318+D319+D320+D321+D322+D323+D324+D325</f>
        <v>237.1</v>
      </c>
      <c r="E314" s="80">
        <f>E316+E317+E318+E319+E320+E321+E322+E323+E324</f>
        <v>478.80999999999995</v>
      </c>
      <c r="F314" s="80">
        <f>F315+F316+F317+F318+F319+F320+F321+F322+F323+F324</f>
        <v>524.1</v>
      </c>
      <c r="G314" s="80">
        <f>G316+G317+G318+G319+G320+G321+G322+G323+G324</f>
        <v>246.8</v>
      </c>
      <c r="H314" s="72">
        <f t="shared" si="3"/>
        <v>1486.81</v>
      </c>
      <c r="I314" s="10"/>
      <c r="J314" s="10"/>
      <c r="K314" s="1"/>
    </row>
    <row r="315" spans="1:11" ht="12.75">
      <c r="A315" s="81" t="s">
        <v>381</v>
      </c>
      <c r="B315" s="10">
        <v>340</v>
      </c>
      <c r="C315" s="10" t="s">
        <v>378</v>
      </c>
      <c r="D315" s="75"/>
      <c r="E315" s="75"/>
      <c r="F315" s="75"/>
      <c r="G315" s="75"/>
      <c r="H315" s="75">
        <f t="shared" si="3"/>
        <v>0</v>
      </c>
      <c r="I315" s="10"/>
      <c r="J315" s="10"/>
      <c r="K315" s="1"/>
    </row>
    <row r="316" spans="1:11" ht="12.75">
      <c r="A316" s="81" t="s">
        <v>160</v>
      </c>
      <c r="B316" s="10">
        <v>340</v>
      </c>
      <c r="C316" s="10" t="s">
        <v>358</v>
      </c>
      <c r="D316" s="75"/>
      <c r="E316" s="75">
        <v>10</v>
      </c>
      <c r="F316" s="75"/>
      <c r="G316" s="75"/>
      <c r="H316" s="75">
        <f t="shared" si="3"/>
        <v>10</v>
      </c>
      <c r="I316" s="10"/>
      <c r="J316" s="10"/>
      <c r="K316" s="1"/>
    </row>
    <row r="317" spans="1:11" ht="12.75">
      <c r="A317" s="81" t="s">
        <v>320</v>
      </c>
      <c r="B317" s="10">
        <v>340</v>
      </c>
      <c r="C317" s="10" t="s">
        <v>359</v>
      </c>
      <c r="D317" s="75"/>
      <c r="E317" s="75"/>
      <c r="F317" s="75"/>
      <c r="G317" s="75"/>
      <c r="H317" s="75">
        <f t="shared" si="3"/>
        <v>0</v>
      </c>
      <c r="I317" s="10"/>
      <c r="J317" s="10"/>
      <c r="K317" s="1"/>
    </row>
    <row r="318" spans="1:11" ht="12.75">
      <c r="A318" s="81" t="s">
        <v>161</v>
      </c>
      <c r="B318" s="10"/>
      <c r="C318" s="10"/>
      <c r="D318" s="75"/>
      <c r="E318" s="75">
        <v>10</v>
      </c>
      <c r="F318" s="75"/>
      <c r="G318" s="75"/>
      <c r="H318" s="75">
        <f t="shared" si="3"/>
        <v>10</v>
      </c>
      <c r="I318" s="10"/>
      <c r="J318" s="10"/>
      <c r="K318" s="1"/>
    </row>
    <row r="319" spans="1:11" ht="25.5">
      <c r="A319" s="81" t="s">
        <v>162</v>
      </c>
      <c r="B319" s="10">
        <v>340</v>
      </c>
      <c r="C319" s="10" t="s">
        <v>357</v>
      </c>
      <c r="D319" s="77"/>
      <c r="E319" s="77"/>
      <c r="F319" s="77">
        <v>10</v>
      </c>
      <c r="G319" s="77"/>
      <c r="H319" s="77">
        <f aca="true" t="shared" si="4" ref="H319:H325">SUM(D319:G319)</f>
        <v>10</v>
      </c>
      <c r="I319" s="10"/>
      <c r="J319" s="10"/>
      <c r="K319" s="1"/>
    </row>
    <row r="320" spans="1:11" ht="25.5">
      <c r="A320" s="81" t="s">
        <v>163</v>
      </c>
      <c r="B320" s="10">
        <v>340</v>
      </c>
      <c r="C320" s="10" t="s">
        <v>360</v>
      </c>
      <c r="D320" s="75">
        <v>5</v>
      </c>
      <c r="E320" s="75">
        <f>25+119.91</f>
        <v>144.91</v>
      </c>
      <c r="F320" s="75">
        <v>5</v>
      </c>
      <c r="G320" s="75"/>
      <c r="H320" s="75">
        <f t="shared" si="4"/>
        <v>154.91</v>
      </c>
      <c r="I320" s="10"/>
      <c r="J320" s="10"/>
      <c r="K320" s="1"/>
    </row>
    <row r="321" spans="1:11" ht="25.5">
      <c r="A321" s="81" t="s">
        <v>369</v>
      </c>
      <c r="B321" s="10">
        <v>340</v>
      </c>
      <c r="C321" s="10" t="s">
        <v>361</v>
      </c>
      <c r="D321" s="75"/>
      <c r="E321" s="75">
        <v>26.5</v>
      </c>
      <c r="F321" s="75">
        <v>200</v>
      </c>
      <c r="G321" s="75">
        <v>4.75</v>
      </c>
      <c r="H321" s="75">
        <f t="shared" si="4"/>
        <v>231.25</v>
      </c>
      <c r="I321" s="10"/>
      <c r="J321" s="10"/>
      <c r="K321" s="1"/>
    </row>
    <row r="322" spans="1:11" ht="12.75">
      <c r="A322" s="81" t="s">
        <v>164</v>
      </c>
      <c r="B322" s="10">
        <v>340</v>
      </c>
      <c r="C322" s="10"/>
      <c r="D322" s="75"/>
      <c r="E322" s="75"/>
      <c r="F322" s="75"/>
      <c r="G322" s="75"/>
      <c r="H322" s="75">
        <f t="shared" si="4"/>
        <v>0</v>
      </c>
      <c r="I322" s="10"/>
      <c r="J322" s="10"/>
      <c r="K322" s="1"/>
    </row>
    <row r="323" spans="1:11" ht="12.75">
      <c r="A323" s="81" t="s">
        <v>165</v>
      </c>
      <c r="B323" s="10">
        <v>340</v>
      </c>
      <c r="C323" s="10" t="s">
        <v>362</v>
      </c>
      <c r="D323" s="75">
        <v>34</v>
      </c>
      <c r="E323" s="75">
        <v>30</v>
      </c>
      <c r="F323" s="75">
        <v>44.5</v>
      </c>
      <c r="G323" s="75">
        <v>41.5</v>
      </c>
      <c r="H323" s="75">
        <f t="shared" si="4"/>
        <v>150</v>
      </c>
      <c r="I323" s="10"/>
      <c r="J323" s="10"/>
      <c r="K323" s="1"/>
    </row>
    <row r="324" spans="1:11" ht="12.75">
      <c r="A324" s="81" t="s">
        <v>167</v>
      </c>
      <c r="B324" s="10">
        <v>340</v>
      </c>
      <c r="C324" s="10" t="s">
        <v>363</v>
      </c>
      <c r="D324" s="75">
        <v>160.6</v>
      </c>
      <c r="E324" s="75">
        <v>257.4</v>
      </c>
      <c r="F324" s="75">
        <v>264.6</v>
      </c>
      <c r="G324" s="75">
        <v>200.55</v>
      </c>
      <c r="H324" s="75">
        <f t="shared" si="4"/>
        <v>883.1500000000001</v>
      </c>
      <c r="I324" s="10"/>
      <c r="J324" s="10"/>
      <c r="K324" s="1"/>
    </row>
    <row r="325" spans="1:11" ht="12.75">
      <c r="A325" s="81" t="s">
        <v>426</v>
      </c>
      <c r="B325" s="10">
        <v>340</v>
      </c>
      <c r="C325" s="10" t="s">
        <v>428</v>
      </c>
      <c r="D325" s="75">
        <v>37.5</v>
      </c>
      <c r="E325" s="75"/>
      <c r="F325" s="75"/>
      <c r="G325" s="75"/>
      <c r="H325" s="75">
        <f t="shared" si="4"/>
        <v>37.5</v>
      </c>
      <c r="I325" s="10"/>
      <c r="J325" s="10"/>
      <c r="K325" s="1"/>
    </row>
    <row r="326" spans="1:11" ht="25.5">
      <c r="A326" s="82" t="s">
        <v>394</v>
      </c>
      <c r="B326" s="10"/>
      <c r="C326" s="10"/>
      <c r="D326" s="75"/>
      <c r="E326" s="75"/>
      <c r="F326" s="75"/>
      <c r="G326" s="75"/>
      <c r="H326" s="75"/>
      <c r="I326" s="10"/>
      <c r="J326" s="10"/>
      <c r="K326" s="1"/>
    </row>
    <row r="327" spans="1:11" ht="12.75">
      <c r="A327" s="58" t="s">
        <v>168</v>
      </c>
      <c r="B327" s="10"/>
      <c r="C327" s="10"/>
      <c r="D327" s="75"/>
      <c r="E327" s="75"/>
      <c r="F327" s="75"/>
      <c r="G327" s="75"/>
      <c r="H327" s="75">
        <f>SUM(D327:G327)</f>
        <v>0</v>
      </c>
      <c r="I327" s="10"/>
      <c r="J327" s="10"/>
      <c r="K327" s="1"/>
    </row>
    <row r="328" spans="1:11" ht="12.75">
      <c r="A328" s="83" t="s">
        <v>169</v>
      </c>
      <c r="B328" s="83"/>
      <c r="C328" s="83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84"/>
      <c r="B329" s="84"/>
      <c r="C329" s="84"/>
      <c r="D329" s="1"/>
      <c r="E329" s="1"/>
      <c r="F329" s="1"/>
      <c r="G329" s="1"/>
      <c r="H329" s="1"/>
      <c r="I329" s="1"/>
      <c r="J329" s="1"/>
      <c r="K329" s="1"/>
    </row>
    <row r="330" spans="1:11" ht="25.5">
      <c r="A330" s="85" t="s">
        <v>434</v>
      </c>
      <c r="B330" s="85"/>
      <c r="C330" s="85"/>
      <c r="D330" s="85" t="s">
        <v>170</v>
      </c>
      <c r="E330" s="1"/>
      <c r="F330" s="1"/>
      <c r="G330" s="1"/>
      <c r="H330" s="1"/>
      <c r="I330" s="1"/>
      <c r="J330" s="1"/>
      <c r="K330" s="1"/>
    </row>
    <row r="331" spans="1:11" ht="12.75">
      <c r="A331" s="86"/>
      <c r="B331" s="86"/>
      <c r="C331" s="86"/>
      <c r="D331" s="87">
        <v>0</v>
      </c>
      <c r="E331" s="1"/>
      <c r="F331" s="1"/>
      <c r="G331" s="1"/>
      <c r="H331" s="1"/>
      <c r="I331" s="1"/>
      <c r="J331" s="1"/>
      <c r="K331" s="1"/>
    </row>
    <row r="332" spans="1:11" ht="63.75">
      <c r="A332" s="84" t="s">
        <v>171</v>
      </c>
      <c r="B332" s="84"/>
      <c r="C332" s="84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84"/>
      <c r="B333" s="84"/>
      <c r="C333" s="84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84" t="s">
        <v>172</v>
      </c>
      <c r="B334" s="84"/>
      <c r="C334" s="84"/>
      <c r="D334" s="1" t="s">
        <v>395</v>
      </c>
      <c r="E334" s="1"/>
      <c r="F334" s="1"/>
      <c r="G334" s="1"/>
      <c r="H334" s="1"/>
      <c r="I334" s="1"/>
      <c r="J334" s="1"/>
      <c r="K334" s="1"/>
    </row>
    <row r="335" spans="1:11" ht="25.5">
      <c r="A335" s="1"/>
      <c r="B335" s="1"/>
      <c r="C335" s="1"/>
      <c r="D335" s="13" t="s">
        <v>275</v>
      </c>
      <c r="E335" s="1"/>
      <c r="F335" s="7" t="s">
        <v>274</v>
      </c>
      <c r="G335" s="7" t="s">
        <v>273</v>
      </c>
      <c r="H335" s="1"/>
      <c r="I335" s="1"/>
      <c r="J335" s="84" t="s">
        <v>173</v>
      </c>
      <c r="K335" s="1"/>
    </row>
    <row r="336" spans="1:11" ht="12.75">
      <c r="A336" s="1"/>
      <c r="B336" s="1"/>
      <c r="C336" s="1"/>
      <c r="D336" s="13"/>
      <c r="E336" s="1"/>
      <c r="F336" s="7"/>
      <c r="G336" s="7"/>
      <c r="H336" s="1"/>
      <c r="I336" s="1"/>
      <c r="J336" s="84"/>
      <c r="K336" s="1"/>
    </row>
    <row r="337" spans="1:11" ht="12.75">
      <c r="A337" s="84"/>
      <c r="B337" s="84"/>
      <c r="C337" s="84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84" t="s">
        <v>174</v>
      </c>
      <c r="B338" s="84"/>
      <c r="C338" s="84"/>
      <c r="D338" s="1" t="s">
        <v>396</v>
      </c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 t="s">
        <v>272</v>
      </c>
      <c r="E339" s="1"/>
      <c r="F339" s="1"/>
      <c r="G339" s="1"/>
      <c r="H339" s="1"/>
      <c r="I339" s="1"/>
      <c r="J339" s="84"/>
      <c r="K339" s="1"/>
    </row>
    <row r="340" spans="1:11" ht="12.75">
      <c r="A340" s="84" t="s">
        <v>175</v>
      </c>
      <c r="B340" s="84"/>
      <c r="C340" s="84"/>
      <c r="D340" s="1"/>
      <c r="E340" s="1"/>
      <c r="F340" s="1"/>
      <c r="G340" s="1"/>
      <c r="H340" s="1"/>
      <c r="I340" s="1"/>
      <c r="J340" s="1"/>
      <c r="K340" s="1"/>
    </row>
  </sheetData>
  <sheetProtection/>
  <mergeCells count="182">
    <mergeCell ref="B246:C246"/>
    <mergeCell ref="B247:C247"/>
    <mergeCell ref="B248:C248"/>
    <mergeCell ref="A228:K228"/>
    <mergeCell ref="D229:E229"/>
    <mergeCell ref="F229:G229"/>
    <mergeCell ref="H229:I229"/>
    <mergeCell ref="B244:C244"/>
    <mergeCell ref="B245:C245"/>
    <mergeCell ref="D226:E226"/>
    <mergeCell ref="F226:G226"/>
    <mergeCell ref="H226:I226"/>
    <mergeCell ref="D227:E227"/>
    <mergeCell ref="F227:G227"/>
    <mergeCell ref="H227:I227"/>
    <mergeCell ref="A222:K222"/>
    <mergeCell ref="D223:E223"/>
    <mergeCell ref="F223:H223"/>
    <mergeCell ref="D224:E224"/>
    <mergeCell ref="F224:H224"/>
    <mergeCell ref="A225:K225"/>
    <mergeCell ref="D219:E219"/>
    <mergeCell ref="F219:H219"/>
    <mergeCell ref="D220:E220"/>
    <mergeCell ref="F220:H220"/>
    <mergeCell ref="D221:E221"/>
    <mergeCell ref="F221:H221"/>
    <mergeCell ref="D216:E216"/>
    <mergeCell ref="F216:H216"/>
    <mergeCell ref="D217:E217"/>
    <mergeCell ref="F217:H217"/>
    <mergeCell ref="D218:E218"/>
    <mergeCell ref="F218:H218"/>
    <mergeCell ref="F211:H211"/>
    <mergeCell ref="F212:H212"/>
    <mergeCell ref="A213:K213"/>
    <mergeCell ref="D214:E214"/>
    <mergeCell ref="F214:H214"/>
    <mergeCell ref="D215:E215"/>
    <mergeCell ref="F215:H215"/>
    <mergeCell ref="G205:H205"/>
    <mergeCell ref="G206:H206"/>
    <mergeCell ref="A207:K207"/>
    <mergeCell ref="A208:K208"/>
    <mergeCell ref="F209:H209"/>
    <mergeCell ref="F210:H210"/>
    <mergeCell ref="I201:I202"/>
    <mergeCell ref="J201:J202"/>
    <mergeCell ref="K201:K202"/>
    <mergeCell ref="G202:H202"/>
    <mergeCell ref="F203:H203"/>
    <mergeCell ref="G204:H204"/>
    <mergeCell ref="A194:F194"/>
    <mergeCell ref="A195:K195"/>
    <mergeCell ref="A196:J196"/>
    <mergeCell ref="A197:J197"/>
    <mergeCell ref="A198:H198"/>
    <mergeCell ref="A200:A202"/>
    <mergeCell ref="D200:E200"/>
    <mergeCell ref="F200:K200"/>
    <mergeCell ref="D201:E201"/>
    <mergeCell ref="F201:H201"/>
    <mergeCell ref="D188:G188"/>
    <mergeCell ref="D189:H189"/>
    <mergeCell ref="D190:G190"/>
    <mergeCell ref="D191:G191"/>
    <mergeCell ref="D192:G192"/>
    <mergeCell ref="D193:G193"/>
    <mergeCell ref="D181:H181"/>
    <mergeCell ref="D182:H182"/>
    <mergeCell ref="D183:G183"/>
    <mergeCell ref="D185:H185"/>
    <mergeCell ref="D186:G186"/>
    <mergeCell ref="D187:H187"/>
    <mergeCell ref="D175:G175"/>
    <mergeCell ref="D176:G176"/>
    <mergeCell ref="D177:H177"/>
    <mergeCell ref="D178:G178"/>
    <mergeCell ref="D179:G179"/>
    <mergeCell ref="D180:H180"/>
    <mergeCell ref="D169:G169"/>
    <mergeCell ref="D170:G170"/>
    <mergeCell ref="D171:G171"/>
    <mergeCell ref="D172:G172"/>
    <mergeCell ref="D173:G173"/>
    <mergeCell ref="D174:G174"/>
    <mergeCell ref="D163:G163"/>
    <mergeCell ref="D164:G164"/>
    <mergeCell ref="D165:G165"/>
    <mergeCell ref="D166:G166"/>
    <mergeCell ref="D167:G167"/>
    <mergeCell ref="D168:G168"/>
    <mergeCell ref="D157:G157"/>
    <mergeCell ref="D158:G158"/>
    <mergeCell ref="D159:G159"/>
    <mergeCell ref="D160:G160"/>
    <mergeCell ref="D161:G161"/>
    <mergeCell ref="D162:G162"/>
    <mergeCell ref="D151:G151"/>
    <mergeCell ref="D152:G152"/>
    <mergeCell ref="D153:G153"/>
    <mergeCell ref="D154:G154"/>
    <mergeCell ref="D155:G155"/>
    <mergeCell ref="D156:G156"/>
    <mergeCell ref="D145:G145"/>
    <mergeCell ref="D146:G146"/>
    <mergeCell ref="D147:G147"/>
    <mergeCell ref="D148:G148"/>
    <mergeCell ref="D149:G149"/>
    <mergeCell ref="D150:G150"/>
    <mergeCell ref="D139:G139"/>
    <mergeCell ref="D140:G140"/>
    <mergeCell ref="D141:G141"/>
    <mergeCell ref="D142:G142"/>
    <mergeCell ref="D143:G143"/>
    <mergeCell ref="D144:G144"/>
    <mergeCell ref="A134:B134"/>
    <mergeCell ref="D134:G135"/>
    <mergeCell ref="A136:B137"/>
    <mergeCell ref="D136:G136"/>
    <mergeCell ref="D137:G137"/>
    <mergeCell ref="D138:G138"/>
    <mergeCell ref="B95:D95"/>
    <mergeCell ref="B96:D96"/>
    <mergeCell ref="B97:D97"/>
    <mergeCell ref="F122:F123"/>
    <mergeCell ref="F124:F125"/>
    <mergeCell ref="A133:B133"/>
    <mergeCell ref="A83:F83"/>
    <mergeCell ref="A84:J84"/>
    <mergeCell ref="A91:F91"/>
    <mergeCell ref="B92:D92"/>
    <mergeCell ref="B93:D93"/>
    <mergeCell ref="B94:D94"/>
    <mergeCell ref="A77:F77"/>
    <mergeCell ref="A78:F78"/>
    <mergeCell ref="A79:F79"/>
    <mergeCell ref="A80:F80"/>
    <mergeCell ref="A81:F81"/>
    <mergeCell ref="A82:F82"/>
    <mergeCell ref="A71:J71"/>
    <mergeCell ref="A72:G72"/>
    <mergeCell ref="A73:G73"/>
    <mergeCell ref="A74:F74"/>
    <mergeCell ref="A75:F75"/>
    <mergeCell ref="A76:F76"/>
    <mergeCell ref="A43:J43"/>
    <mergeCell ref="A44:J44"/>
    <mergeCell ref="A47:G47"/>
    <mergeCell ref="A57:G57"/>
    <mergeCell ref="A61:H61"/>
    <mergeCell ref="A63:G63"/>
    <mergeCell ref="D34:J34"/>
    <mergeCell ref="A38:H38"/>
    <mergeCell ref="A39:H39"/>
    <mergeCell ref="A40:K40"/>
    <mergeCell ref="A41:J41"/>
    <mergeCell ref="A42:J42"/>
    <mergeCell ref="D28:J28"/>
    <mergeCell ref="D29:J29"/>
    <mergeCell ref="D30:J30"/>
    <mergeCell ref="D31:J31"/>
    <mergeCell ref="D32:J32"/>
    <mergeCell ref="D33:J33"/>
    <mergeCell ref="D22:J22"/>
    <mergeCell ref="D23:J23"/>
    <mergeCell ref="D24:J24"/>
    <mergeCell ref="D25:J25"/>
    <mergeCell ref="D26:J26"/>
    <mergeCell ref="D27:J27"/>
    <mergeCell ref="D16:J16"/>
    <mergeCell ref="D17:J17"/>
    <mergeCell ref="D18:J18"/>
    <mergeCell ref="D19:J19"/>
    <mergeCell ref="D20:J20"/>
    <mergeCell ref="D21:J21"/>
    <mergeCell ref="A2:J2"/>
    <mergeCell ref="A3:J3"/>
    <mergeCell ref="D12:J12"/>
    <mergeCell ref="D13:J13"/>
    <mergeCell ref="D14:J14"/>
    <mergeCell ref="D15:J15"/>
  </mergeCells>
  <hyperlinks>
    <hyperlink ref="D19" r:id="rId1" display="namgymn@mail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0"/>
  <sheetViews>
    <sheetView zoomScalePageLayoutView="0" workbookViewId="0" topLeftCell="A250">
      <selection activeCell="H255" sqref="H255:H257"/>
    </sheetView>
  </sheetViews>
  <sheetFormatPr defaultColWidth="9.00390625" defaultRowHeight="12.75"/>
  <cols>
    <col min="1" max="1" width="27.375" style="0" customWidth="1"/>
    <col min="4" max="4" width="11.625" style="0" customWidth="1"/>
    <col min="5" max="5" width="12.125" style="0" customWidth="1"/>
    <col min="6" max="6" width="11.25390625" style="0" customWidth="1"/>
    <col min="7" max="7" width="13.125" style="0" customWidth="1"/>
    <col min="8" max="8" width="13.25390625" style="0" customWidth="1"/>
    <col min="12" max="12" width="11.375" style="0" customWidth="1"/>
  </cols>
  <sheetData>
    <row r="1" spans="1:11" ht="12.75">
      <c r="A1" s="5" t="s">
        <v>168</v>
      </c>
      <c r="B1" s="5"/>
      <c r="C1" s="5"/>
      <c r="D1" s="1"/>
      <c r="E1" s="1"/>
      <c r="F1" s="1"/>
      <c r="G1" s="1"/>
      <c r="H1" s="1"/>
      <c r="I1" s="1"/>
      <c r="J1" s="1"/>
      <c r="K1" s="1"/>
    </row>
    <row r="2" spans="1:11" ht="12.7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1"/>
    </row>
    <row r="3" spans="1:11" ht="12.7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1"/>
    </row>
    <row r="4" spans="1:11" ht="12.75">
      <c r="A4" s="1"/>
      <c r="B4" s="1"/>
      <c r="C4" s="1"/>
      <c r="D4" s="7"/>
      <c r="E4" s="8" t="s">
        <v>397</v>
      </c>
      <c r="F4" s="1"/>
      <c r="G4" s="1"/>
      <c r="H4" s="1"/>
      <c r="I4" s="1"/>
      <c r="J4" s="1"/>
      <c r="K4" s="1"/>
    </row>
    <row r="5" spans="1:11" ht="12.75">
      <c r="A5" s="9" t="s">
        <v>364</v>
      </c>
      <c r="B5" s="9"/>
      <c r="C5" s="9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423</v>
      </c>
      <c r="B6" s="9"/>
      <c r="C6" s="9"/>
      <c r="D6" s="1"/>
      <c r="E6" s="1"/>
      <c r="F6" s="1"/>
      <c r="G6" s="1" t="s">
        <v>432</v>
      </c>
      <c r="H6" s="1"/>
      <c r="I6" s="1"/>
      <c r="J6" s="1"/>
      <c r="K6" s="1"/>
    </row>
    <row r="7" spans="1:11" ht="12.75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 t="s">
        <v>425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 t="s">
        <v>433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9" t="s">
        <v>3</v>
      </c>
      <c r="B11" s="9"/>
      <c r="C11" s="9"/>
      <c r="D11" s="1"/>
      <c r="E11" s="1"/>
      <c r="F11" s="1"/>
      <c r="G11" s="1"/>
      <c r="H11" s="1"/>
      <c r="I11" s="1"/>
      <c r="J11" s="1"/>
      <c r="K11" s="1"/>
    </row>
    <row r="12" spans="1:11" ht="25.5">
      <c r="A12" s="10" t="s">
        <v>4</v>
      </c>
      <c r="B12" s="10"/>
      <c r="C12" s="10"/>
      <c r="D12" s="94" t="str">
        <f>A3</f>
        <v>Муниципальное бюджетное общеобразовательное учреждение "Намская улусная гимназия имени Н.С. Охлопкова" Муниципального образования "Намский улус" Республики Саха (Якутия).</v>
      </c>
      <c r="E12" s="94"/>
      <c r="F12" s="94"/>
      <c r="G12" s="94"/>
      <c r="H12" s="94"/>
      <c r="I12" s="94"/>
      <c r="J12" s="94"/>
      <c r="K12" s="1"/>
    </row>
    <row r="13" spans="1:11" ht="12.75">
      <c r="A13" s="10" t="s">
        <v>5</v>
      </c>
      <c r="B13" s="10"/>
      <c r="C13" s="10"/>
      <c r="D13" s="94" t="s">
        <v>6</v>
      </c>
      <c r="E13" s="94"/>
      <c r="F13" s="94"/>
      <c r="G13" s="94"/>
      <c r="H13" s="94"/>
      <c r="I13" s="94"/>
      <c r="J13" s="94"/>
      <c r="K13" s="1"/>
    </row>
    <row r="14" spans="1:11" ht="12.75">
      <c r="A14" s="10" t="s">
        <v>7</v>
      </c>
      <c r="B14" s="10"/>
      <c r="C14" s="10"/>
      <c r="D14" s="95">
        <v>40872</v>
      </c>
      <c r="E14" s="94"/>
      <c r="F14" s="94"/>
      <c r="G14" s="94"/>
      <c r="H14" s="94"/>
      <c r="I14" s="94"/>
      <c r="J14" s="94"/>
      <c r="K14" s="1"/>
    </row>
    <row r="15" spans="1:11" ht="12.75">
      <c r="A15" s="10" t="s">
        <v>8</v>
      </c>
      <c r="B15" s="10"/>
      <c r="C15" s="10"/>
      <c r="D15" s="94" t="s">
        <v>284</v>
      </c>
      <c r="E15" s="94"/>
      <c r="F15" s="94"/>
      <c r="G15" s="94"/>
      <c r="H15" s="94"/>
      <c r="I15" s="94"/>
      <c r="J15" s="94"/>
      <c r="K15" s="1"/>
    </row>
    <row r="16" spans="1:11" ht="12.75">
      <c r="A16" s="10" t="s">
        <v>9</v>
      </c>
      <c r="B16" s="10"/>
      <c r="C16" s="10"/>
      <c r="D16" s="94" t="s">
        <v>6</v>
      </c>
      <c r="E16" s="94"/>
      <c r="F16" s="94"/>
      <c r="G16" s="94"/>
      <c r="H16" s="94"/>
      <c r="I16" s="94"/>
      <c r="J16" s="94"/>
      <c r="K16" s="1"/>
    </row>
    <row r="17" spans="1:11" ht="12.75">
      <c r="A17" s="10" t="s">
        <v>10</v>
      </c>
      <c r="B17" s="10"/>
      <c r="C17" s="10"/>
      <c r="D17" s="94">
        <v>84116241280</v>
      </c>
      <c r="E17" s="94"/>
      <c r="F17" s="94"/>
      <c r="G17" s="94"/>
      <c r="H17" s="94"/>
      <c r="I17" s="94"/>
      <c r="J17" s="94"/>
      <c r="K17" s="1"/>
    </row>
    <row r="18" spans="1:11" ht="12.75">
      <c r="A18" s="10" t="s">
        <v>11</v>
      </c>
      <c r="B18" s="10"/>
      <c r="C18" s="10"/>
      <c r="D18" s="94">
        <v>84116241280</v>
      </c>
      <c r="E18" s="94"/>
      <c r="F18" s="94"/>
      <c r="G18" s="94"/>
      <c r="H18" s="94"/>
      <c r="I18" s="94"/>
      <c r="J18" s="94"/>
      <c r="K18" s="1"/>
    </row>
    <row r="19" spans="1:11" ht="12.75">
      <c r="A19" s="10" t="s">
        <v>12</v>
      </c>
      <c r="B19" s="10"/>
      <c r="C19" s="10"/>
      <c r="D19" s="96" t="s">
        <v>13</v>
      </c>
      <c r="E19" s="96"/>
      <c r="F19" s="96"/>
      <c r="G19" s="96"/>
      <c r="H19" s="96"/>
      <c r="I19" s="96"/>
      <c r="J19" s="96"/>
      <c r="K19" s="1"/>
    </row>
    <row r="20" spans="1:11" ht="25.5">
      <c r="A20" s="10" t="s">
        <v>14</v>
      </c>
      <c r="B20" s="10"/>
      <c r="C20" s="10"/>
      <c r="D20" s="94" t="s">
        <v>15</v>
      </c>
      <c r="E20" s="94"/>
      <c r="F20" s="94"/>
      <c r="G20" s="94"/>
      <c r="H20" s="94"/>
      <c r="I20" s="94"/>
      <c r="J20" s="94"/>
      <c r="K20" s="1"/>
    </row>
    <row r="21" spans="1:11" ht="12.75">
      <c r="A21" s="10" t="s">
        <v>16</v>
      </c>
      <c r="B21" s="10"/>
      <c r="C21" s="10"/>
      <c r="D21" s="94" t="s">
        <v>17</v>
      </c>
      <c r="E21" s="94"/>
      <c r="F21" s="94"/>
      <c r="G21" s="94"/>
      <c r="H21" s="94"/>
      <c r="I21" s="94"/>
      <c r="J21" s="94"/>
      <c r="K21" s="1"/>
    </row>
    <row r="22" spans="1:11" ht="12.75">
      <c r="A22" s="10" t="s">
        <v>18</v>
      </c>
      <c r="B22" s="10"/>
      <c r="C22" s="10"/>
      <c r="D22" s="94" t="s">
        <v>19</v>
      </c>
      <c r="E22" s="94"/>
      <c r="F22" s="94"/>
      <c r="G22" s="94"/>
      <c r="H22" s="94"/>
      <c r="I22" s="94"/>
      <c r="J22" s="94"/>
      <c r="K22" s="1"/>
    </row>
    <row r="23" spans="1:11" ht="12.75">
      <c r="A23" s="10" t="s">
        <v>20</v>
      </c>
      <c r="B23" s="10"/>
      <c r="C23" s="10"/>
      <c r="D23" s="94" t="s">
        <v>21</v>
      </c>
      <c r="E23" s="94"/>
      <c r="F23" s="94"/>
      <c r="G23" s="94"/>
      <c r="H23" s="94"/>
      <c r="I23" s="94"/>
      <c r="J23" s="94"/>
      <c r="K23" s="1"/>
    </row>
    <row r="24" spans="1:11" ht="12.75">
      <c r="A24" s="10" t="s">
        <v>22</v>
      </c>
      <c r="B24" s="10"/>
      <c r="C24" s="10"/>
      <c r="D24" s="94" t="s">
        <v>23</v>
      </c>
      <c r="E24" s="94"/>
      <c r="F24" s="94"/>
      <c r="G24" s="94"/>
      <c r="H24" s="94"/>
      <c r="I24" s="94"/>
      <c r="J24" s="94"/>
      <c r="K24" s="1"/>
    </row>
    <row r="25" spans="1:11" ht="12.75">
      <c r="A25" s="10" t="s">
        <v>24</v>
      </c>
      <c r="B25" s="10"/>
      <c r="C25" s="10"/>
      <c r="D25" s="94">
        <v>23292092</v>
      </c>
      <c r="E25" s="94"/>
      <c r="F25" s="94"/>
      <c r="G25" s="94"/>
      <c r="H25" s="94"/>
      <c r="I25" s="94"/>
      <c r="J25" s="94"/>
      <c r="K25" s="1"/>
    </row>
    <row r="26" spans="1:11" ht="25.5">
      <c r="A26" s="10" t="s">
        <v>25</v>
      </c>
      <c r="B26" s="10"/>
      <c r="C26" s="10"/>
      <c r="D26" s="94">
        <v>14</v>
      </c>
      <c r="E26" s="94"/>
      <c r="F26" s="94"/>
      <c r="G26" s="94"/>
      <c r="H26" s="94"/>
      <c r="I26" s="94"/>
      <c r="J26" s="94"/>
      <c r="K26" s="1"/>
    </row>
    <row r="27" spans="1:11" ht="12.75">
      <c r="A27" s="10" t="s">
        <v>26</v>
      </c>
      <c r="B27" s="10"/>
      <c r="C27" s="10"/>
      <c r="D27" s="94">
        <v>98235825001</v>
      </c>
      <c r="E27" s="94"/>
      <c r="F27" s="94"/>
      <c r="G27" s="94"/>
      <c r="H27" s="94"/>
      <c r="I27" s="94"/>
      <c r="J27" s="94"/>
      <c r="K27" s="1"/>
    </row>
    <row r="28" spans="1:11" ht="25.5">
      <c r="A28" s="10" t="s">
        <v>27</v>
      </c>
      <c r="B28" s="10"/>
      <c r="C28" s="10"/>
      <c r="D28" s="94">
        <v>72</v>
      </c>
      <c r="E28" s="94"/>
      <c r="F28" s="94"/>
      <c r="G28" s="94"/>
      <c r="H28" s="94"/>
      <c r="I28" s="94"/>
      <c r="J28" s="94"/>
      <c r="K28" s="1"/>
    </row>
    <row r="29" spans="1:11" ht="12.75">
      <c r="A29" s="10" t="s">
        <v>28</v>
      </c>
      <c r="B29" s="10"/>
      <c r="C29" s="10"/>
      <c r="D29" s="94">
        <v>49007</v>
      </c>
      <c r="E29" s="94"/>
      <c r="F29" s="94"/>
      <c r="G29" s="94"/>
      <c r="H29" s="94"/>
      <c r="I29" s="94"/>
      <c r="J29" s="94"/>
      <c r="K29" s="1"/>
    </row>
    <row r="30" spans="1:11" ht="38.25">
      <c r="A30" s="10" t="s">
        <v>29</v>
      </c>
      <c r="B30" s="12"/>
      <c r="C30" s="12"/>
      <c r="D30" s="97" t="s">
        <v>430</v>
      </c>
      <c r="E30" s="98"/>
      <c r="F30" s="98"/>
      <c r="G30" s="98"/>
      <c r="H30" s="98"/>
      <c r="I30" s="98"/>
      <c r="J30" s="99"/>
      <c r="K30" s="1"/>
    </row>
    <row r="31" spans="1:11" ht="12.75">
      <c r="A31" s="10" t="s">
        <v>30</v>
      </c>
      <c r="B31" s="10"/>
      <c r="C31" s="10"/>
      <c r="D31" s="94"/>
      <c r="E31" s="94"/>
      <c r="F31" s="94"/>
      <c r="G31" s="94"/>
      <c r="H31" s="94"/>
      <c r="I31" s="94"/>
      <c r="J31" s="94"/>
      <c r="K31" s="1"/>
    </row>
    <row r="32" spans="1:11" ht="25.5">
      <c r="A32" s="10" t="s">
        <v>31</v>
      </c>
      <c r="B32" s="10"/>
      <c r="C32" s="10"/>
      <c r="D32" s="94"/>
      <c r="E32" s="94"/>
      <c r="F32" s="94"/>
      <c r="G32" s="94"/>
      <c r="H32" s="94"/>
      <c r="I32" s="94"/>
      <c r="J32" s="94"/>
      <c r="K32" s="1"/>
    </row>
    <row r="33" spans="1:11" ht="63.75">
      <c r="A33" s="10" t="s">
        <v>32</v>
      </c>
      <c r="B33" s="10"/>
      <c r="C33" s="10"/>
      <c r="D33" s="100">
        <v>2014</v>
      </c>
      <c r="E33" s="100"/>
      <c r="F33" s="100"/>
      <c r="G33" s="100"/>
      <c r="H33" s="100"/>
      <c r="I33" s="100"/>
      <c r="J33" s="100"/>
      <c r="K33" s="1"/>
    </row>
    <row r="34" spans="1:11" ht="102">
      <c r="A34" s="10" t="s">
        <v>33</v>
      </c>
      <c r="B34" s="10"/>
      <c r="C34" s="10"/>
      <c r="D34" s="100" t="s">
        <v>283</v>
      </c>
      <c r="E34" s="100"/>
      <c r="F34" s="100"/>
      <c r="G34" s="100"/>
      <c r="H34" s="100"/>
      <c r="I34" s="100"/>
      <c r="J34" s="100"/>
      <c r="K34" s="1"/>
    </row>
    <row r="35" spans="1:11" ht="12.75">
      <c r="A35" s="13"/>
      <c r="B35" s="13"/>
      <c r="C35" s="13"/>
      <c r="D35" s="1"/>
      <c r="E35" s="1"/>
      <c r="F35" s="1"/>
      <c r="G35" s="1"/>
      <c r="H35" s="1"/>
      <c r="I35" s="1"/>
      <c r="J35" s="1"/>
      <c r="K35" s="1"/>
    </row>
    <row r="36" spans="1:11" ht="12.75">
      <c r="A36" s="9" t="s">
        <v>290</v>
      </c>
      <c r="B36" s="9"/>
      <c r="C36" s="9"/>
      <c r="D36" s="1"/>
      <c r="E36" s="1"/>
      <c r="F36" s="1"/>
      <c r="G36" s="1"/>
      <c r="H36" s="1"/>
      <c r="I36" s="1"/>
      <c r="J36" s="1"/>
      <c r="K36" s="1"/>
    </row>
    <row r="37" spans="1:11" ht="12.75">
      <c r="A37" s="1" t="s">
        <v>383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01" t="s">
        <v>276</v>
      </c>
      <c r="B38" s="101"/>
      <c r="C38" s="101"/>
      <c r="D38" s="101"/>
      <c r="E38" s="101"/>
      <c r="F38" s="101"/>
      <c r="G38" s="101"/>
      <c r="H38" s="101"/>
      <c r="I38" s="1"/>
      <c r="J38" s="1"/>
      <c r="K38" s="1"/>
    </row>
    <row r="39" spans="1:11" ht="12.75">
      <c r="A39" s="102" t="s">
        <v>277</v>
      </c>
      <c r="B39" s="102"/>
      <c r="C39" s="102"/>
      <c r="D39" s="102"/>
      <c r="E39" s="102"/>
      <c r="F39" s="102"/>
      <c r="G39" s="102"/>
      <c r="H39" s="102"/>
      <c r="I39" s="1"/>
      <c r="J39" s="1"/>
      <c r="K39" s="1"/>
    </row>
    <row r="40" spans="1:11" ht="12.75">
      <c r="A40" s="103" t="s">
        <v>278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1:11" ht="12.75">
      <c r="A41" s="103" t="s">
        <v>279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"/>
    </row>
    <row r="42" spans="1:11" ht="12.75">
      <c r="A42" s="103" t="s">
        <v>280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"/>
    </row>
    <row r="43" spans="1:11" ht="12.75">
      <c r="A43" s="103" t="s">
        <v>281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"/>
    </row>
    <row r="44" spans="1:11" ht="12.75">
      <c r="A44" s="103" t="s">
        <v>282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 t="s">
        <v>384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03" t="s">
        <v>210</v>
      </c>
      <c r="B47" s="103"/>
      <c r="C47" s="103"/>
      <c r="D47" s="103"/>
      <c r="E47" s="103"/>
      <c r="F47" s="103"/>
      <c r="G47" s="103"/>
      <c r="H47" s="1"/>
      <c r="I47" s="1"/>
      <c r="J47" s="1"/>
      <c r="K47" s="1"/>
    </row>
    <row r="48" spans="1:11" ht="12.75">
      <c r="A48" s="1" t="s">
        <v>211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 t="s">
        <v>212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 t="s">
        <v>213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 t="s">
        <v>214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 t="s">
        <v>215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 t="s">
        <v>200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 t="s">
        <v>201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 t="s">
        <v>216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 t="s">
        <v>219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04" t="s">
        <v>217</v>
      </c>
      <c r="B57" s="104"/>
      <c r="C57" s="104"/>
      <c r="D57" s="104"/>
      <c r="E57" s="104"/>
      <c r="F57" s="104"/>
      <c r="G57" s="104"/>
      <c r="H57" s="1"/>
      <c r="I57" s="1"/>
      <c r="J57" s="1"/>
      <c r="K57" s="1"/>
    </row>
    <row r="58" spans="1:11" ht="12.75">
      <c r="A58" s="1" t="s">
        <v>222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 t="s">
        <v>221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 t="s">
        <v>220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03" t="s">
        <v>218</v>
      </c>
      <c r="B61" s="103"/>
      <c r="C61" s="103"/>
      <c r="D61" s="103"/>
      <c r="E61" s="103"/>
      <c r="F61" s="103"/>
      <c r="G61" s="103"/>
      <c r="H61" s="103"/>
      <c r="I61" s="1"/>
      <c r="J61" s="1"/>
      <c r="K61" s="1"/>
    </row>
    <row r="62" spans="1:11" ht="12.75">
      <c r="A62" s="1" t="s">
        <v>207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03" t="s">
        <v>202</v>
      </c>
      <c r="B63" s="103"/>
      <c r="C63" s="103"/>
      <c r="D63" s="103"/>
      <c r="E63" s="103"/>
      <c r="F63" s="103"/>
      <c r="G63" s="103"/>
      <c r="H63" s="1"/>
      <c r="I63" s="1"/>
      <c r="J63" s="1"/>
      <c r="K63" s="1"/>
    </row>
    <row r="64" spans="1:11" ht="12.75">
      <c r="A64" s="1" t="s">
        <v>203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 t="s">
        <v>204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 t="s">
        <v>205</v>
      </c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 t="s">
        <v>206</v>
      </c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 t="s">
        <v>208</v>
      </c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 t="s">
        <v>209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05" t="s">
        <v>385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"/>
    </row>
    <row r="72" spans="1:11" ht="12.75">
      <c r="A72" s="106" t="s">
        <v>286</v>
      </c>
      <c r="B72" s="106"/>
      <c r="C72" s="106"/>
      <c r="D72" s="106"/>
      <c r="E72" s="106"/>
      <c r="F72" s="106"/>
      <c r="G72" s="106"/>
      <c r="H72" s="14"/>
      <c r="I72" s="14"/>
      <c r="J72" s="14"/>
      <c r="K72" s="1"/>
    </row>
    <row r="73" spans="1:11" ht="12.75">
      <c r="A73" s="106" t="s">
        <v>285</v>
      </c>
      <c r="B73" s="106"/>
      <c r="C73" s="106"/>
      <c r="D73" s="106"/>
      <c r="E73" s="106"/>
      <c r="F73" s="106"/>
      <c r="G73" s="106"/>
      <c r="H73" s="14"/>
      <c r="I73" s="14"/>
      <c r="J73" s="14"/>
      <c r="K73" s="1"/>
    </row>
    <row r="74" spans="1:11" ht="12.75">
      <c r="A74" s="107" t="s">
        <v>223</v>
      </c>
      <c r="B74" s="107"/>
      <c r="C74" s="107"/>
      <c r="D74" s="107"/>
      <c r="E74" s="107"/>
      <c r="F74" s="107"/>
      <c r="G74" s="15"/>
      <c r="H74" s="14"/>
      <c r="I74" s="14"/>
      <c r="J74" s="14"/>
      <c r="K74" s="1"/>
    </row>
    <row r="75" spans="1:11" ht="12.75">
      <c r="A75" s="107" t="s">
        <v>224</v>
      </c>
      <c r="B75" s="107"/>
      <c r="C75" s="107"/>
      <c r="D75" s="107"/>
      <c r="E75" s="107"/>
      <c r="F75" s="107"/>
      <c r="G75" s="15"/>
      <c r="H75" s="14"/>
      <c r="I75" s="14"/>
      <c r="J75" s="14"/>
      <c r="K75" s="1"/>
    </row>
    <row r="76" spans="1:11" ht="12.75">
      <c r="A76" s="107" t="s">
        <v>230</v>
      </c>
      <c r="B76" s="107"/>
      <c r="C76" s="107"/>
      <c r="D76" s="107"/>
      <c r="E76" s="107"/>
      <c r="F76" s="107"/>
      <c r="G76" s="15"/>
      <c r="H76" s="14"/>
      <c r="I76" s="14"/>
      <c r="J76" s="14"/>
      <c r="K76" s="1"/>
    </row>
    <row r="77" spans="1:11" ht="12.75">
      <c r="A77" s="107" t="s">
        <v>231</v>
      </c>
      <c r="B77" s="107"/>
      <c r="C77" s="107"/>
      <c r="D77" s="107"/>
      <c r="E77" s="107"/>
      <c r="F77" s="107"/>
      <c r="G77" s="15"/>
      <c r="H77" s="14"/>
      <c r="I77" s="14"/>
      <c r="J77" s="14"/>
      <c r="K77" s="1"/>
    </row>
    <row r="78" spans="1:11" ht="12.75">
      <c r="A78" s="106" t="s">
        <v>232</v>
      </c>
      <c r="B78" s="106"/>
      <c r="C78" s="106"/>
      <c r="D78" s="106"/>
      <c r="E78" s="106"/>
      <c r="F78" s="106"/>
      <c r="G78" s="15"/>
      <c r="H78" s="14"/>
      <c r="I78" s="14"/>
      <c r="J78" s="14"/>
      <c r="K78" s="1"/>
    </row>
    <row r="79" spans="1:11" ht="12.75">
      <c r="A79" s="107" t="s">
        <v>225</v>
      </c>
      <c r="B79" s="107"/>
      <c r="C79" s="107"/>
      <c r="D79" s="107"/>
      <c r="E79" s="107"/>
      <c r="F79" s="107"/>
      <c r="G79" s="15"/>
      <c r="H79" s="14"/>
      <c r="I79" s="14"/>
      <c r="J79" s="14"/>
      <c r="K79" s="1"/>
    </row>
    <row r="80" spans="1:11" ht="12.75">
      <c r="A80" s="107" t="s">
        <v>226</v>
      </c>
      <c r="B80" s="107"/>
      <c r="C80" s="107"/>
      <c r="D80" s="107"/>
      <c r="E80" s="107"/>
      <c r="F80" s="107"/>
      <c r="G80" s="15"/>
      <c r="H80" s="14"/>
      <c r="I80" s="14"/>
      <c r="J80" s="14"/>
      <c r="K80" s="1"/>
    </row>
    <row r="81" spans="1:11" ht="12.75">
      <c r="A81" s="107" t="s">
        <v>227</v>
      </c>
      <c r="B81" s="107"/>
      <c r="C81" s="107"/>
      <c r="D81" s="107"/>
      <c r="E81" s="107"/>
      <c r="F81" s="107"/>
      <c r="G81" s="15"/>
      <c r="H81" s="14"/>
      <c r="I81" s="14"/>
      <c r="J81" s="14"/>
      <c r="K81" s="1"/>
    </row>
    <row r="82" spans="1:11" ht="12.75">
      <c r="A82" s="107" t="s">
        <v>228</v>
      </c>
      <c r="B82" s="107"/>
      <c r="C82" s="107"/>
      <c r="D82" s="107"/>
      <c r="E82" s="107"/>
      <c r="F82" s="107"/>
      <c r="G82" s="15"/>
      <c r="H82" s="14"/>
      <c r="I82" s="14"/>
      <c r="J82" s="14"/>
      <c r="K82" s="1"/>
    </row>
    <row r="83" spans="1:11" ht="12.75">
      <c r="A83" s="107" t="s">
        <v>229</v>
      </c>
      <c r="B83" s="107"/>
      <c r="C83" s="107"/>
      <c r="D83" s="107"/>
      <c r="E83" s="107"/>
      <c r="F83" s="107"/>
      <c r="G83" s="15"/>
      <c r="H83" s="14"/>
      <c r="I83" s="14"/>
      <c r="J83" s="14"/>
      <c r="K83" s="1"/>
    </row>
    <row r="84" spans="1:11" ht="12.75">
      <c r="A84" s="108" t="s">
        <v>35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"/>
    </row>
    <row r="85" spans="1:11" ht="25.5">
      <c r="A85" s="17" t="s">
        <v>293</v>
      </c>
      <c r="B85" s="17"/>
      <c r="C85" s="17"/>
      <c r="D85" s="18" t="s">
        <v>36</v>
      </c>
      <c r="E85" s="1"/>
      <c r="F85" s="1"/>
      <c r="G85" s="1"/>
      <c r="H85" s="1"/>
      <c r="I85" s="1"/>
      <c r="J85" s="1"/>
      <c r="K85" s="1"/>
    </row>
    <row r="86" spans="1:11" ht="38.25">
      <c r="A86" s="16" t="s">
        <v>326</v>
      </c>
      <c r="B86" s="16"/>
      <c r="C86" s="16"/>
      <c r="D86" s="1" t="s">
        <v>37</v>
      </c>
      <c r="E86" s="1"/>
      <c r="F86" s="1"/>
      <c r="G86" s="1"/>
      <c r="H86" s="1"/>
      <c r="I86" s="1"/>
      <c r="J86" s="1"/>
      <c r="K86" s="1"/>
    </row>
    <row r="87" spans="1:11" ht="12.75">
      <c r="A87" s="16"/>
      <c r="B87" s="16"/>
      <c r="C87" s="16"/>
      <c r="D87" s="1" t="s">
        <v>38</v>
      </c>
      <c r="E87" s="1"/>
      <c r="F87" s="1"/>
      <c r="G87" s="1"/>
      <c r="H87" s="1"/>
      <c r="I87" s="1"/>
      <c r="J87" s="1"/>
      <c r="K87" s="1"/>
    </row>
    <row r="88" spans="1:11" ht="12.75">
      <c r="A88" s="16" t="s">
        <v>39</v>
      </c>
      <c r="B88" s="16"/>
      <c r="C88" s="16"/>
      <c r="D88" s="1" t="s">
        <v>40</v>
      </c>
      <c r="E88" s="1"/>
      <c r="F88" s="1"/>
      <c r="G88" s="1"/>
      <c r="H88" s="1"/>
      <c r="I88" s="1"/>
      <c r="J88" s="1"/>
      <c r="K88" s="1"/>
    </row>
    <row r="89" spans="1:11" ht="12.75">
      <c r="A89" s="16" t="s">
        <v>294</v>
      </c>
      <c r="B89" s="16"/>
      <c r="C89" s="16"/>
      <c r="D89" s="1" t="s">
        <v>41</v>
      </c>
      <c r="E89" s="1"/>
      <c r="F89" s="1"/>
      <c r="G89" s="1"/>
      <c r="H89" s="1"/>
      <c r="I89" s="1"/>
      <c r="J89" s="1"/>
      <c r="K89" s="1"/>
    </row>
    <row r="90" spans="1:11" ht="12.75">
      <c r="A90" s="16" t="s">
        <v>291</v>
      </c>
      <c r="B90" s="16"/>
      <c r="C90" s="16"/>
      <c r="D90" s="1" t="s">
        <v>233</v>
      </c>
      <c r="E90" s="1"/>
      <c r="F90" s="1"/>
      <c r="G90" s="1"/>
      <c r="H90" s="1"/>
      <c r="I90" s="1"/>
      <c r="J90" s="1"/>
      <c r="K90" s="1"/>
    </row>
    <row r="91" spans="1:11" ht="12.75">
      <c r="A91" s="109" t="s">
        <v>292</v>
      </c>
      <c r="B91" s="109"/>
      <c r="C91" s="109"/>
      <c r="D91" s="109"/>
      <c r="E91" s="109"/>
      <c r="F91" s="109"/>
      <c r="G91" s="1"/>
      <c r="H91" s="1"/>
      <c r="I91" s="1"/>
      <c r="J91" s="1"/>
      <c r="K91" s="1"/>
    </row>
    <row r="92" spans="1:11" ht="51">
      <c r="A92" s="19" t="s">
        <v>42</v>
      </c>
      <c r="B92" s="110">
        <v>28062.7</v>
      </c>
      <c r="C92" s="111"/>
      <c r="D92" s="112"/>
      <c r="E92" s="1"/>
      <c r="F92" s="1"/>
      <c r="G92" s="1"/>
      <c r="H92" s="1"/>
      <c r="I92" s="1"/>
      <c r="J92" s="1"/>
      <c r="K92" s="1"/>
    </row>
    <row r="93" spans="1:11" ht="51">
      <c r="A93" s="19" t="s">
        <v>43</v>
      </c>
      <c r="B93" s="110">
        <v>44979.4</v>
      </c>
      <c r="C93" s="111"/>
      <c r="D93" s="112"/>
      <c r="E93" s="1"/>
      <c r="F93" s="1"/>
      <c r="G93" s="1"/>
      <c r="H93" s="1"/>
      <c r="I93" s="1"/>
      <c r="J93" s="1"/>
      <c r="K93" s="1"/>
    </row>
    <row r="94" spans="1:11" ht="63.75">
      <c r="A94" s="19" t="s">
        <v>44</v>
      </c>
      <c r="B94" s="113"/>
      <c r="C94" s="114"/>
      <c r="D94" s="115"/>
      <c r="E94" s="1"/>
      <c r="F94" s="1"/>
      <c r="G94" s="1"/>
      <c r="H94" s="1"/>
      <c r="I94" s="1"/>
      <c r="J94" s="1"/>
      <c r="K94" s="1"/>
    </row>
    <row r="95" spans="1:11" ht="63.75">
      <c r="A95" s="19" t="s">
        <v>45</v>
      </c>
      <c r="B95" s="113"/>
      <c r="C95" s="114"/>
      <c r="D95" s="115"/>
      <c r="E95" s="1"/>
      <c r="F95" s="1"/>
      <c r="G95" s="1"/>
      <c r="H95" s="1"/>
      <c r="I95" s="1"/>
      <c r="J95" s="1"/>
      <c r="K95" s="1"/>
    </row>
    <row r="96" spans="1:11" ht="51">
      <c r="A96" s="19" t="s">
        <v>46</v>
      </c>
      <c r="B96" s="110">
        <v>16916.7</v>
      </c>
      <c r="C96" s="111"/>
      <c r="D96" s="112"/>
      <c r="E96" s="1"/>
      <c r="F96" s="1"/>
      <c r="G96" s="1"/>
      <c r="H96" s="1"/>
      <c r="I96" s="1"/>
      <c r="J96" s="1"/>
      <c r="K96" s="1"/>
    </row>
    <row r="97" spans="1:11" ht="38.25">
      <c r="A97" s="19" t="s">
        <v>47</v>
      </c>
      <c r="B97" s="110">
        <v>10182</v>
      </c>
      <c r="C97" s="111"/>
      <c r="D97" s="112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8" t="s">
        <v>401</v>
      </c>
      <c r="B99" s="8"/>
      <c r="C99" s="8"/>
      <c r="D99" s="1"/>
      <c r="E99" s="1"/>
      <c r="F99" s="1"/>
      <c r="G99" s="1"/>
      <c r="H99" s="1"/>
      <c r="I99" s="1"/>
      <c r="J99" s="1"/>
      <c r="K99" s="1"/>
    </row>
    <row r="100" spans="1:11" ht="12.75">
      <c r="A100" s="20"/>
      <c r="B100" s="20"/>
      <c r="C100" s="20"/>
      <c r="D100" s="1"/>
      <c r="E100" s="1"/>
      <c r="F100" s="21" t="s">
        <v>386</v>
      </c>
      <c r="G100" s="1"/>
      <c r="H100" s="1"/>
      <c r="I100" s="1"/>
      <c r="J100" s="1"/>
      <c r="K100" s="1"/>
    </row>
    <row r="101" spans="1:11" ht="38.25">
      <c r="A101" s="23" t="s">
        <v>49</v>
      </c>
      <c r="B101" s="23" t="s">
        <v>50</v>
      </c>
      <c r="C101" s="23" t="s">
        <v>51</v>
      </c>
      <c r="D101" s="23" t="s">
        <v>52</v>
      </c>
      <c r="E101" s="24"/>
      <c r="F101" s="25"/>
      <c r="G101" s="1"/>
      <c r="H101" s="1"/>
      <c r="I101" s="1"/>
      <c r="J101" s="1"/>
      <c r="K101" s="1"/>
    </row>
    <row r="102" spans="1:11" ht="12.75">
      <c r="A102" s="23">
        <v>2</v>
      </c>
      <c r="B102" s="23">
        <v>3</v>
      </c>
      <c r="C102" s="23">
        <v>4</v>
      </c>
      <c r="D102" s="23">
        <v>5</v>
      </c>
      <c r="E102" s="24"/>
      <c r="F102" s="25"/>
      <c r="G102" s="1"/>
      <c r="H102" s="1"/>
      <c r="I102" s="1"/>
      <c r="J102" s="1"/>
      <c r="K102" s="1"/>
    </row>
    <row r="103" spans="1:11" ht="51">
      <c r="A103" s="22" t="s">
        <v>53</v>
      </c>
      <c r="B103" s="22" t="s">
        <v>54</v>
      </c>
      <c r="C103" s="22">
        <v>41656.1</v>
      </c>
      <c r="D103" s="22">
        <v>44979.4</v>
      </c>
      <c r="E103" s="26"/>
      <c r="F103" s="27"/>
      <c r="G103" s="1"/>
      <c r="H103" s="1"/>
      <c r="I103" s="1"/>
      <c r="J103" s="1"/>
      <c r="K103" s="1"/>
    </row>
    <row r="104" spans="1:11" ht="12.75">
      <c r="A104" s="22" t="s">
        <v>55</v>
      </c>
      <c r="B104" s="22"/>
      <c r="C104" s="22"/>
      <c r="D104" s="22"/>
      <c r="E104" s="26"/>
      <c r="F104" s="27"/>
      <c r="G104" s="1"/>
      <c r="H104" s="1"/>
      <c r="I104" s="1"/>
      <c r="J104" s="1"/>
      <c r="K104" s="1"/>
    </row>
    <row r="105" spans="1:11" ht="25.5">
      <c r="A105" s="22" t="s">
        <v>56</v>
      </c>
      <c r="B105" s="22" t="s">
        <v>54</v>
      </c>
      <c r="C105" s="22">
        <v>28062.7</v>
      </c>
      <c r="D105" s="22">
        <v>28062.7</v>
      </c>
      <c r="E105" s="26"/>
      <c r="F105" s="27"/>
      <c r="G105" s="1"/>
      <c r="H105" s="1"/>
      <c r="I105" s="1"/>
      <c r="J105" s="1"/>
      <c r="K105" s="1"/>
    </row>
    <row r="106" spans="1:11" ht="25.5">
      <c r="A106" s="22" t="s">
        <v>57</v>
      </c>
      <c r="B106" s="22" t="s">
        <v>54</v>
      </c>
      <c r="C106" s="22">
        <v>7456.5</v>
      </c>
      <c r="D106" s="22">
        <v>10182</v>
      </c>
      <c r="E106" s="26"/>
      <c r="F106" s="27"/>
      <c r="G106" s="1"/>
      <c r="H106" s="1"/>
      <c r="I106" s="1"/>
      <c r="J106" s="1"/>
      <c r="K106" s="1"/>
    </row>
    <row r="107" spans="1:11" ht="51">
      <c r="A107" s="22" t="s">
        <v>58</v>
      </c>
      <c r="B107" s="22" t="s">
        <v>54</v>
      </c>
      <c r="C107" s="22">
        <v>19649.5</v>
      </c>
      <c r="D107" s="22">
        <v>19734.4</v>
      </c>
      <c r="E107" s="26"/>
      <c r="F107" s="27"/>
      <c r="G107" s="1"/>
      <c r="H107" s="1"/>
      <c r="I107" s="1"/>
      <c r="J107" s="1"/>
      <c r="K107" s="1"/>
    </row>
    <row r="108" spans="1:11" ht="12.75">
      <c r="A108" s="22" t="s">
        <v>55</v>
      </c>
      <c r="B108" s="22"/>
      <c r="C108" s="22"/>
      <c r="D108" s="22"/>
      <c r="E108" s="26"/>
      <c r="F108" s="27"/>
      <c r="G108" s="1"/>
      <c r="H108" s="1"/>
      <c r="I108" s="1"/>
      <c r="J108" s="1"/>
      <c r="K108" s="1"/>
    </row>
    <row r="109" spans="1:11" ht="25.5">
      <c r="A109" s="22" t="s">
        <v>59</v>
      </c>
      <c r="B109" s="22" t="s">
        <v>54</v>
      </c>
      <c r="C109" s="22">
        <v>17800.8</v>
      </c>
      <c r="D109" s="22">
        <v>16364.3</v>
      </c>
      <c r="E109" s="26"/>
      <c r="F109" s="27"/>
      <c r="G109" s="1"/>
      <c r="H109" s="1"/>
      <c r="I109" s="1"/>
      <c r="J109" s="1"/>
      <c r="K109" s="1"/>
    </row>
    <row r="110" spans="1:11" ht="25.5">
      <c r="A110" s="22" t="s">
        <v>60</v>
      </c>
      <c r="B110" s="22" t="s">
        <v>54</v>
      </c>
      <c r="C110" s="22">
        <v>1651.7</v>
      </c>
      <c r="D110" s="22">
        <v>23821.8</v>
      </c>
      <c r="E110" s="26"/>
      <c r="F110" s="27"/>
      <c r="G110" s="1"/>
      <c r="H110" s="1"/>
      <c r="I110" s="1"/>
      <c r="J110" s="1"/>
      <c r="K110" s="1"/>
    </row>
    <row r="111" spans="1:11" ht="51">
      <c r="A111" s="22" t="s">
        <v>61</v>
      </c>
      <c r="B111" s="22" t="s">
        <v>62</v>
      </c>
      <c r="C111" s="22">
        <v>6</v>
      </c>
      <c r="D111" s="22">
        <v>6</v>
      </c>
      <c r="E111" s="26"/>
      <c r="F111" s="27"/>
      <c r="G111" s="1"/>
      <c r="H111" s="1"/>
      <c r="I111" s="1"/>
      <c r="J111" s="1"/>
      <c r="K111" s="1"/>
    </row>
    <row r="112" spans="1:11" ht="12.75">
      <c r="A112" s="22" t="s">
        <v>55</v>
      </c>
      <c r="B112" s="22"/>
      <c r="C112" s="22"/>
      <c r="D112" s="22"/>
      <c r="E112" s="26"/>
      <c r="F112" s="27"/>
      <c r="G112" s="1"/>
      <c r="H112" s="1"/>
      <c r="I112" s="1"/>
      <c r="J112" s="1"/>
      <c r="K112" s="1"/>
    </row>
    <row r="113" spans="1:11" ht="12.75">
      <c r="A113" s="22" t="s">
        <v>63</v>
      </c>
      <c r="B113" s="22" t="s">
        <v>62</v>
      </c>
      <c r="C113" s="22">
        <v>2</v>
      </c>
      <c r="D113" s="22">
        <v>2</v>
      </c>
      <c r="E113" s="26"/>
      <c r="F113" s="27"/>
      <c r="G113" s="1"/>
      <c r="H113" s="1"/>
      <c r="I113" s="1"/>
      <c r="J113" s="1"/>
      <c r="K113" s="1"/>
    </row>
    <row r="114" spans="1:11" ht="12.75">
      <c r="A114" s="22" t="s">
        <v>64</v>
      </c>
      <c r="B114" s="22" t="s">
        <v>62</v>
      </c>
      <c r="C114" s="22">
        <v>4</v>
      </c>
      <c r="D114" s="22">
        <v>4</v>
      </c>
      <c r="E114" s="26"/>
      <c r="F114" s="27"/>
      <c r="G114" s="1"/>
      <c r="H114" s="1"/>
      <c r="I114" s="1"/>
      <c r="J114" s="1"/>
      <c r="K114" s="1"/>
    </row>
    <row r="115" spans="1:11" ht="12.75">
      <c r="A115" s="22" t="s">
        <v>65</v>
      </c>
      <c r="B115" s="22" t="s">
        <v>62</v>
      </c>
      <c r="C115" s="22"/>
      <c r="D115" s="22"/>
      <c r="E115" s="26"/>
      <c r="F115" s="27"/>
      <c r="G115" s="1"/>
      <c r="H115" s="1"/>
      <c r="I115" s="1"/>
      <c r="J115" s="1"/>
      <c r="K115" s="1"/>
    </row>
    <row r="116" spans="1:11" ht="51">
      <c r="A116" s="22" t="s">
        <v>66</v>
      </c>
      <c r="B116" s="22" t="s">
        <v>67</v>
      </c>
      <c r="C116" s="22">
        <v>3392.2</v>
      </c>
      <c r="D116" s="22">
        <v>3392.2</v>
      </c>
      <c r="E116" s="26"/>
      <c r="F116" s="27"/>
      <c r="G116" s="1"/>
      <c r="H116" s="1"/>
      <c r="I116" s="1"/>
      <c r="J116" s="1"/>
      <c r="K116" s="1"/>
    </row>
    <row r="117" spans="1:11" ht="12.75">
      <c r="A117" s="22" t="s">
        <v>55</v>
      </c>
      <c r="B117" s="22"/>
      <c r="C117" s="22"/>
      <c r="D117" s="22"/>
      <c r="E117" s="26"/>
      <c r="F117" s="27"/>
      <c r="G117" s="1"/>
      <c r="H117" s="1"/>
      <c r="I117" s="1"/>
      <c r="J117" s="1"/>
      <c r="K117" s="1"/>
    </row>
    <row r="118" spans="1:11" ht="51">
      <c r="A118" s="22" t="s">
        <v>68</v>
      </c>
      <c r="B118" s="22" t="s">
        <v>67</v>
      </c>
      <c r="C118" s="22"/>
      <c r="D118" s="22"/>
      <c r="E118" s="26"/>
      <c r="F118" s="27"/>
      <c r="G118" s="1"/>
      <c r="H118" s="1"/>
      <c r="I118" s="1"/>
      <c r="J118" s="1"/>
      <c r="K118" s="1"/>
    </row>
    <row r="119" spans="1:11" ht="51">
      <c r="A119" s="22" t="s">
        <v>69</v>
      </c>
      <c r="B119" s="22" t="s">
        <v>67</v>
      </c>
      <c r="C119" s="22">
        <v>3392.2</v>
      </c>
      <c r="D119" s="22">
        <v>3392.2</v>
      </c>
      <c r="E119" s="26"/>
      <c r="F119" s="27"/>
      <c r="G119" s="1"/>
      <c r="H119" s="1"/>
      <c r="I119" s="1"/>
      <c r="J119" s="1"/>
      <c r="K119" s="1"/>
    </row>
    <row r="120" spans="1:11" ht="12.75">
      <c r="A120" s="28" t="s">
        <v>70</v>
      </c>
      <c r="B120" s="22" t="s">
        <v>54</v>
      </c>
      <c r="C120" s="22"/>
      <c r="D120" s="22"/>
      <c r="E120" s="26"/>
      <c r="F120" s="27"/>
      <c r="G120" s="1"/>
      <c r="H120" s="1"/>
      <c r="I120" s="1"/>
      <c r="J120" s="1"/>
      <c r="K120" s="1"/>
    </row>
    <row r="121" spans="1:11" ht="12.75">
      <c r="A121" s="28" t="s">
        <v>71</v>
      </c>
      <c r="B121" s="22"/>
      <c r="C121" s="22"/>
      <c r="D121" s="29"/>
      <c r="E121" s="26"/>
      <c r="F121" s="27"/>
      <c r="G121" s="1"/>
      <c r="H121" s="1"/>
      <c r="I121" s="1"/>
      <c r="J121" s="1"/>
      <c r="K121" s="1"/>
    </row>
    <row r="122" spans="1:11" ht="12.75">
      <c r="A122" s="28" t="s">
        <v>72</v>
      </c>
      <c r="B122" s="22" t="s">
        <v>54</v>
      </c>
      <c r="C122" s="26"/>
      <c r="D122" s="26"/>
      <c r="E122" s="26"/>
      <c r="F122" s="90"/>
      <c r="G122" s="1"/>
      <c r="H122" s="1"/>
      <c r="I122" s="1"/>
      <c r="J122" s="1"/>
      <c r="K122" s="1"/>
    </row>
    <row r="123" spans="1:11" ht="12.75">
      <c r="A123" s="28" t="s">
        <v>73</v>
      </c>
      <c r="B123" s="22"/>
      <c r="C123" s="26"/>
      <c r="D123" s="26"/>
      <c r="E123" s="26"/>
      <c r="F123" s="90"/>
      <c r="G123" s="1"/>
      <c r="H123" s="1"/>
      <c r="I123" s="1"/>
      <c r="J123" s="1"/>
      <c r="K123" s="1"/>
    </row>
    <row r="124" spans="1:11" ht="12.75">
      <c r="A124" s="28" t="s">
        <v>74</v>
      </c>
      <c r="B124" s="22" t="s">
        <v>54</v>
      </c>
      <c r="C124" s="26">
        <v>1006.4</v>
      </c>
      <c r="D124" s="26"/>
      <c r="E124" s="26"/>
      <c r="F124" s="90"/>
      <c r="G124" s="1"/>
      <c r="H124" s="1"/>
      <c r="I124" s="1"/>
      <c r="J124" s="1"/>
      <c r="K124" s="1"/>
    </row>
    <row r="125" spans="1:11" ht="12.75">
      <c r="A125" s="28" t="s">
        <v>75</v>
      </c>
      <c r="B125" s="30"/>
      <c r="C125" s="26"/>
      <c r="D125" s="26"/>
      <c r="E125" s="26"/>
      <c r="F125" s="90"/>
      <c r="G125" s="1"/>
      <c r="H125" s="1"/>
      <c r="I125" s="1"/>
      <c r="J125" s="1"/>
      <c r="K125" s="1"/>
    </row>
    <row r="126" spans="1:11" ht="12.75">
      <c r="A126" s="28" t="s">
        <v>76</v>
      </c>
      <c r="B126" s="22" t="s">
        <v>54</v>
      </c>
      <c r="C126" s="22">
        <v>355</v>
      </c>
      <c r="D126" s="31"/>
      <c r="E126" s="26"/>
      <c r="F126" s="27"/>
      <c r="G126" s="1"/>
      <c r="H126" s="1"/>
      <c r="I126" s="1"/>
      <c r="J126" s="1"/>
      <c r="K126" s="1"/>
    </row>
    <row r="127" spans="1:11" ht="12.75">
      <c r="A127" s="28" t="s">
        <v>71</v>
      </c>
      <c r="B127" s="22"/>
      <c r="C127" s="22"/>
      <c r="D127" s="22"/>
      <c r="E127" s="26"/>
      <c r="F127" s="27"/>
      <c r="G127" s="1"/>
      <c r="H127" s="1"/>
      <c r="I127" s="1"/>
      <c r="J127" s="1"/>
      <c r="K127" s="1"/>
    </row>
    <row r="128" spans="1:11" ht="38.25">
      <c r="A128" s="32" t="s">
        <v>77</v>
      </c>
      <c r="B128" s="22" t="s">
        <v>54</v>
      </c>
      <c r="C128" s="22"/>
      <c r="D128" s="22"/>
      <c r="E128" s="26"/>
      <c r="F128" s="27"/>
      <c r="G128" s="1"/>
      <c r="H128" s="1"/>
      <c r="I128" s="1"/>
      <c r="J128" s="1"/>
      <c r="K128" s="1"/>
    </row>
    <row r="129" spans="1:11" ht="12.75">
      <c r="A129" s="22"/>
      <c r="B129" s="22"/>
      <c r="C129" s="22"/>
      <c r="D129" s="22"/>
      <c r="E129" s="26"/>
      <c r="F129" s="27"/>
      <c r="G129" s="1"/>
      <c r="H129" s="1"/>
      <c r="I129" s="1"/>
      <c r="J129" s="1"/>
      <c r="K129" s="1"/>
    </row>
    <row r="130" spans="1:11" ht="12.75">
      <c r="A130" s="16"/>
      <c r="B130" s="16"/>
      <c r="C130" s="16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33" t="s">
        <v>387</v>
      </c>
      <c r="B131" s="33"/>
      <c r="C131" s="33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34" t="s">
        <v>388</v>
      </c>
      <c r="B132" s="34"/>
      <c r="C132" s="34"/>
      <c r="D132" s="1" t="s">
        <v>79</v>
      </c>
      <c r="E132" s="1"/>
      <c r="F132" s="1"/>
      <c r="G132" s="1"/>
      <c r="H132" s="1"/>
      <c r="I132" s="1"/>
      <c r="J132" s="1"/>
      <c r="K132" s="1"/>
    </row>
    <row r="133" spans="1:11" ht="12.75">
      <c r="A133" s="116" t="s">
        <v>389</v>
      </c>
      <c r="B133" s="116"/>
      <c r="C133" s="35"/>
      <c r="D133" s="36" t="s">
        <v>15</v>
      </c>
      <c r="E133" s="1"/>
      <c r="F133" s="1"/>
      <c r="G133" s="1"/>
      <c r="H133" s="1"/>
      <c r="I133" s="1"/>
      <c r="J133" s="1"/>
      <c r="K133" s="1"/>
    </row>
    <row r="134" spans="1:11" ht="12.75">
      <c r="A134" s="116" t="s">
        <v>199</v>
      </c>
      <c r="B134" s="116"/>
      <c r="C134" s="35"/>
      <c r="D134" s="91" t="s">
        <v>324</v>
      </c>
      <c r="E134" s="91"/>
      <c r="F134" s="91"/>
      <c r="G134" s="91"/>
      <c r="H134" s="1"/>
      <c r="I134" s="1"/>
      <c r="J134" s="1"/>
      <c r="K134" s="1"/>
    </row>
    <row r="135" spans="1:11" ht="12.75">
      <c r="A135" s="34"/>
      <c r="B135" s="34"/>
      <c r="C135" s="34"/>
      <c r="D135" s="91"/>
      <c r="E135" s="91"/>
      <c r="F135" s="91"/>
      <c r="G135" s="91"/>
      <c r="H135" s="1"/>
      <c r="I135" s="1"/>
      <c r="J135" s="1"/>
      <c r="K135" s="1"/>
    </row>
    <row r="136" spans="1:11" ht="12.75">
      <c r="A136" s="117" t="s">
        <v>234</v>
      </c>
      <c r="B136" s="117"/>
      <c r="C136" s="37"/>
      <c r="D136" s="91"/>
      <c r="E136" s="91"/>
      <c r="F136" s="91"/>
      <c r="G136" s="91"/>
      <c r="H136" s="1"/>
      <c r="I136" s="1"/>
      <c r="J136" s="1"/>
      <c r="K136" s="1"/>
    </row>
    <row r="137" spans="1:11" ht="12.75">
      <c r="A137" s="117"/>
      <c r="B137" s="117"/>
      <c r="C137" s="37"/>
      <c r="D137" s="91" t="s">
        <v>238</v>
      </c>
      <c r="E137" s="91"/>
      <c r="F137" s="91"/>
      <c r="G137" s="91"/>
      <c r="H137" s="1"/>
      <c r="I137" s="1"/>
      <c r="J137" s="1"/>
      <c r="K137" s="1"/>
    </row>
    <row r="138" spans="1:11" ht="12.75">
      <c r="A138" s="35"/>
      <c r="B138" s="35"/>
      <c r="C138" s="35"/>
      <c r="D138" s="91" t="s">
        <v>235</v>
      </c>
      <c r="E138" s="91"/>
      <c r="F138" s="91"/>
      <c r="G138" s="91"/>
      <c r="H138" s="1"/>
      <c r="I138" s="1"/>
      <c r="J138" s="1"/>
      <c r="K138" s="1"/>
    </row>
    <row r="139" spans="1:11" ht="12.75">
      <c r="A139" s="35"/>
      <c r="B139" s="35"/>
      <c r="C139" s="35"/>
      <c r="D139" s="91" t="s">
        <v>413</v>
      </c>
      <c r="E139" s="91"/>
      <c r="F139" s="91"/>
      <c r="G139" s="91"/>
      <c r="H139" s="1"/>
      <c r="I139" s="1"/>
      <c r="J139" s="1"/>
      <c r="K139" s="1"/>
    </row>
    <row r="140" spans="1:11" ht="12.75">
      <c r="A140" s="35"/>
      <c r="B140" s="35"/>
      <c r="C140" s="35"/>
      <c r="D140" s="91" t="s">
        <v>236</v>
      </c>
      <c r="E140" s="91"/>
      <c r="F140" s="91"/>
      <c r="G140" s="91"/>
      <c r="H140" s="1"/>
      <c r="I140" s="1"/>
      <c r="J140" s="1"/>
      <c r="K140" s="1"/>
    </row>
    <row r="141" spans="1:11" ht="12.75">
      <c r="A141" s="35"/>
      <c r="B141" s="35"/>
      <c r="C141" s="35"/>
      <c r="D141" s="91" t="s">
        <v>237</v>
      </c>
      <c r="E141" s="91"/>
      <c r="F141" s="91"/>
      <c r="G141" s="91"/>
      <c r="H141" s="1"/>
      <c r="I141" s="1"/>
      <c r="J141" s="1"/>
      <c r="K141" s="1"/>
    </row>
    <row r="142" spans="1:11" ht="12.75">
      <c r="A142" s="35"/>
      <c r="B142" s="35"/>
      <c r="C142" s="35"/>
      <c r="D142" s="91" t="s">
        <v>176</v>
      </c>
      <c r="E142" s="91"/>
      <c r="F142" s="91"/>
      <c r="G142" s="91"/>
      <c r="H142" s="1"/>
      <c r="I142" s="1"/>
      <c r="J142" s="1"/>
      <c r="K142" s="1"/>
    </row>
    <row r="143" spans="1:11" ht="12.75">
      <c r="A143" s="35"/>
      <c r="B143" s="35"/>
      <c r="C143" s="35"/>
      <c r="D143" s="91" t="s">
        <v>177</v>
      </c>
      <c r="E143" s="91"/>
      <c r="F143" s="91"/>
      <c r="G143" s="91"/>
      <c r="H143" s="1"/>
      <c r="I143" s="1"/>
      <c r="J143" s="1"/>
      <c r="K143" s="1"/>
    </row>
    <row r="144" spans="1:11" ht="12.75">
      <c r="A144" s="35"/>
      <c r="B144" s="35"/>
      <c r="C144" s="35"/>
      <c r="D144" s="91" t="s">
        <v>178</v>
      </c>
      <c r="E144" s="91"/>
      <c r="F144" s="91"/>
      <c r="G144" s="91"/>
      <c r="H144" s="1"/>
      <c r="I144" s="1"/>
      <c r="J144" s="1"/>
      <c r="K144" s="1"/>
    </row>
    <row r="145" spans="1:11" ht="12.75">
      <c r="A145" s="35"/>
      <c r="B145" s="35"/>
      <c r="C145" s="35"/>
      <c r="D145" s="91" t="s">
        <v>179</v>
      </c>
      <c r="E145" s="91"/>
      <c r="F145" s="91"/>
      <c r="G145" s="91"/>
      <c r="H145" s="1"/>
      <c r="I145" s="1"/>
      <c r="J145" s="1"/>
      <c r="K145" s="1"/>
    </row>
    <row r="146" spans="1:11" ht="12.75">
      <c r="A146" s="35"/>
      <c r="B146" s="35"/>
      <c r="C146" s="35"/>
      <c r="D146" s="91" t="s">
        <v>180</v>
      </c>
      <c r="E146" s="91"/>
      <c r="F146" s="91"/>
      <c r="G146" s="91"/>
      <c r="H146" s="1"/>
      <c r="I146" s="1"/>
      <c r="J146" s="1"/>
      <c r="K146" s="1"/>
    </row>
    <row r="147" spans="1:11" ht="12.75">
      <c r="A147" s="35"/>
      <c r="B147" s="35"/>
      <c r="C147" s="35"/>
      <c r="D147" s="91" t="s">
        <v>181</v>
      </c>
      <c r="E147" s="91"/>
      <c r="F147" s="91"/>
      <c r="G147" s="91"/>
      <c r="H147" s="1"/>
      <c r="I147" s="1"/>
      <c r="J147" s="1"/>
      <c r="K147" s="1"/>
    </row>
    <row r="148" spans="1:11" ht="12.75">
      <c r="A148" s="35"/>
      <c r="B148" s="35"/>
      <c r="C148" s="35"/>
      <c r="D148" s="91" t="s">
        <v>414</v>
      </c>
      <c r="E148" s="91"/>
      <c r="F148" s="91"/>
      <c r="G148" s="91"/>
      <c r="H148" s="1"/>
      <c r="I148" s="1"/>
      <c r="J148" s="1"/>
      <c r="K148" s="1"/>
    </row>
    <row r="149" spans="1:11" ht="12.75">
      <c r="A149" s="35"/>
      <c r="B149" s="35"/>
      <c r="C149" s="35"/>
      <c r="D149" s="91" t="s">
        <v>182</v>
      </c>
      <c r="E149" s="91"/>
      <c r="F149" s="91"/>
      <c r="G149" s="91"/>
      <c r="H149" s="1"/>
      <c r="I149" s="1"/>
      <c r="J149" s="1"/>
      <c r="K149" s="1"/>
    </row>
    <row r="150" spans="1:11" ht="12.75">
      <c r="A150" s="35"/>
      <c r="B150" s="35"/>
      <c r="C150" s="35"/>
      <c r="D150" s="91" t="s">
        <v>183</v>
      </c>
      <c r="E150" s="91"/>
      <c r="F150" s="91"/>
      <c r="G150" s="91"/>
      <c r="H150" s="1"/>
      <c r="I150" s="1"/>
      <c r="J150" s="1"/>
      <c r="K150" s="1"/>
    </row>
    <row r="151" spans="1:11" ht="12.75">
      <c r="A151" s="35"/>
      <c r="B151" s="35"/>
      <c r="C151" s="35"/>
      <c r="D151" s="91" t="s">
        <v>184</v>
      </c>
      <c r="E151" s="91"/>
      <c r="F151" s="91"/>
      <c r="G151" s="91"/>
      <c r="H151" s="1"/>
      <c r="I151" s="1"/>
      <c r="J151" s="1"/>
      <c r="K151" s="1"/>
    </row>
    <row r="152" spans="1:11" ht="12.75">
      <c r="A152" s="35"/>
      <c r="B152" s="35"/>
      <c r="C152" s="35"/>
      <c r="D152" s="91" t="s">
        <v>185</v>
      </c>
      <c r="E152" s="91"/>
      <c r="F152" s="91"/>
      <c r="G152" s="91"/>
      <c r="H152" s="1"/>
      <c r="I152" s="1"/>
      <c r="J152" s="1"/>
      <c r="K152" s="1"/>
    </row>
    <row r="153" spans="1:11" ht="12.75">
      <c r="A153" s="35"/>
      <c r="B153" s="35"/>
      <c r="C153" s="35"/>
      <c r="D153" s="91" t="s">
        <v>186</v>
      </c>
      <c r="E153" s="91"/>
      <c r="F153" s="91"/>
      <c r="G153" s="91"/>
      <c r="H153" s="1"/>
      <c r="I153" s="1"/>
      <c r="J153" s="1"/>
      <c r="K153" s="1"/>
    </row>
    <row r="154" spans="1:11" ht="12.75">
      <c r="A154" s="35"/>
      <c r="B154" s="35"/>
      <c r="C154" s="35"/>
      <c r="D154" s="91" t="s">
        <v>187</v>
      </c>
      <c r="E154" s="91"/>
      <c r="F154" s="91"/>
      <c r="G154" s="91"/>
      <c r="H154" s="1"/>
      <c r="I154" s="1"/>
      <c r="J154" s="1"/>
      <c r="K154" s="1"/>
    </row>
    <row r="155" spans="1:11" ht="12.75">
      <c r="A155" s="35"/>
      <c r="B155" s="35"/>
      <c r="C155" s="35"/>
      <c r="D155" s="91" t="s">
        <v>188</v>
      </c>
      <c r="E155" s="91"/>
      <c r="F155" s="91"/>
      <c r="G155" s="91"/>
      <c r="H155" s="1"/>
      <c r="I155" s="1"/>
      <c r="J155" s="1"/>
      <c r="K155" s="1"/>
    </row>
    <row r="156" spans="1:11" ht="12.75">
      <c r="A156" s="35"/>
      <c r="B156" s="35"/>
      <c r="C156" s="35"/>
      <c r="D156" s="90" t="s">
        <v>189</v>
      </c>
      <c r="E156" s="90"/>
      <c r="F156" s="90"/>
      <c r="G156" s="90"/>
      <c r="H156" s="1"/>
      <c r="I156" s="1"/>
      <c r="J156" s="1"/>
      <c r="K156" s="1"/>
    </row>
    <row r="157" spans="1:11" ht="12.75">
      <c r="A157" s="35"/>
      <c r="B157" s="35"/>
      <c r="C157" s="35"/>
      <c r="D157" s="90" t="s">
        <v>190</v>
      </c>
      <c r="E157" s="90"/>
      <c r="F157" s="90"/>
      <c r="G157" s="90"/>
      <c r="H157" s="1"/>
      <c r="I157" s="1"/>
      <c r="J157" s="1"/>
      <c r="K157" s="1"/>
    </row>
    <row r="158" spans="1:11" ht="12.75">
      <c r="A158" s="35"/>
      <c r="B158" s="35"/>
      <c r="C158" s="35"/>
      <c r="D158" s="91" t="s">
        <v>192</v>
      </c>
      <c r="E158" s="91"/>
      <c r="F158" s="91"/>
      <c r="G158" s="91"/>
      <c r="H158" s="1"/>
      <c r="I158" s="1"/>
      <c r="J158" s="1"/>
      <c r="K158" s="1"/>
    </row>
    <row r="159" spans="1:11" ht="12.75">
      <c r="A159" s="35"/>
      <c r="B159" s="35"/>
      <c r="C159" s="35"/>
      <c r="D159" s="90" t="s">
        <v>191</v>
      </c>
      <c r="E159" s="90"/>
      <c r="F159" s="90"/>
      <c r="G159" s="90"/>
      <c r="H159" s="1"/>
      <c r="I159" s="1"/>
      <c r="J159" s="1"/>
      <c r="K159" s="1"/>
    </row>
    <row r="160" spans="1:11" ht="12.75">
      <c r="A160" s="35"/>
      <c r="B160" s="35"/>
      <c r="C160" s="35"/>
      <c r="D160" s="91" t="s">
        <v>411</v>
      </c>
      <c r="E160" s="91"/>
      <c r="F160" s="91"/>
      <c r="G160" s="91"/>
      <c r="H160" s="1"/>
      <c r="I160" s="1"/>
      <c r="J160" s="1"/>
      <c r="K160" s="1"/>
    </row>
    <row r="161" spans="1:11" ht="12.75">
      <c r="A161" s="35"/>
      <c r="B161" s="35"/>
      <c r="C161" s="35"/>
      <c r="D161" s="91" t="s">
        <v>194</v>
      </c>
      <c r="E161" s="91"/>
      <c r="F161" s="91"/>
      <c r="G161" s="91"/>
      <c r="H161" s="1"/>
      <c r="I161" s="1"/>
      <c r="J161" s="1"/>
      <c r="K161" s="1"/>
    </row>
    <row r="162" spans="1:11" ht="12.75">
      <c r="A162" s="35"/>
      <c r="B162" s="35"/>
      <c r="C162" s="35"/>
      <c r="D162" s="91" t="s">
        <v>193</v>
      </c>
      <c r="E162" s="91"/>
      <c r="F162" s="91"/>
      <c r="G162" s="91"/>
      <c r="H162" s="1"/>
      <c r="I162" s="1"/>
      <c r="J162" s="1"/>
      <c r="K162" s="1"/>
    </row>
    <row r="163" spans="1:11" ht="12.75">
      <c r="A163" s="35"/>
      <c r="B163" s="35"/>
      <c r="C163" s="35"/>
      <c r="D163" s="90" t="s">
        <v>195</v>
      </c>
      <c r="E163" s="90"/>
      <c r="F163" s="90"/>
      <c r="G163" s="90"/>
      <c r="H163" s="1"/>
      <c r="I163" s="1"/>
      <c r="J163" s="1"/>
      <c r="K163" s="1"/>
    </row>
    <row r="164" spans="1:11" ht="12.75">
      <c r="A164" s="35"/>
      <c r="B164" s="35"/>
      <c r="C164" s="35"/>
      <c r="D164" s="91" t="s">
        <v>196</v>
      </c>
      <c r="E164" s="91"/>
      <c r="F164" s="91"/>
      <c r="G164" s="91"/>
      <c r="H164" s="1"/>
      <c r="I164" s="1"/>
      <c r="J164" s="1"/>
      <c r="K164" s="1"/>
    </row>
    <row r="165" spans="1:11" ht="12.75">
      <c r="A165" s="35"/>
      <c r="B165" s="35"/>
      <c r="C165" s="35"/>
      <c r="D165" s="90" t="s">
        <v>197</v>
      </c>
      <c r="E165" s="90"/>
      <c r="F165" s="90"/>
      <c r="G165" s="90"/>
      <c r="H165" s="1"/>
      <c r="I165" s="1"/>
      <c r="J165" s="1"/>
      <c r="K165" s="1"/>
    </row>
    <row r="166" spans="1:11" ht="12.75">
      <c r="A166" s="35"/>
      <c r="B166" s="35"/>
      <c r="C166" s="35"/>
      <c r="D166" s="91" t="s">
        <v>198</v>
      </c>
      <c r="E166" s="91"/>
      <c r="F166" s="91"/>
      <c r="G166" s="91"/>
      <c r="H166" s="1"/>
      <c r="I166" s="1"/>
      <c r="J166" s="1"/>
      <c r="K166" s="1"/>
    </row>
    <row r="167" spans="1:11" ht="12.75">
      <c r="A167" s="35"/>
      <c r="B167" s="35"/>
      <c r="C167" s="35"/>
      <c r="D167" s="91" t="s">
        <v>327</v>
      </c>
      <c r="E167" s="91"/>
      <c r="F167" s="91"/>
      <c r="G167" s="91"/>
      <c r="H167" s="1"/>
      <c r="I167" s="1"/>
      <c r="J167" s="1"/>
      <c r="K167" s="1"/>
    </row>
    <row r="168" spans="1:11" ht="12.75">
      <c r="A168" s="35"/>
      <c r="B168" s="35"/>
      <c r="C168" s="35"/>
      <c r="D168" s="91" t="s">
        <v>328</v>
      </c>
      <c r="E168" s="91"/>
      <c r="F168" s="91"/>
      <c r="G168" s="91"/>
      <c r="H168" s="1"/>
      <c r="I168" s="1"/>
      <c r="J168" s="1"/>
      <c r="K168" s="1"/>
    </row>
    <row r="169" spans="1:11" ht="12.75">
      <c r="A169" s="35"/>
      <c r="B169" s="35"/>
      <c r="C169" s="35"/>
      <c r="D169" s="91" t="s">
        <v>329</v>
      </c>
      <c r="E169" s="91"/>
      <c r="F169" s="91"/>
      <c r="G169" s="91"/>
      <c r="H169" s="1"/>
      <c r="I169" s="1"/>
      <c r="J169" s="1"/>
      <c r="K169" s="1"/>
    </row>
    <row r="170" spans="1:11" ht="12.75">
      <c r="A170" s="35"/>
      <c r="B170" s="35"/>
      <c r="C170" s="35"/>
      <c r="D170" s="91" t="s">
        <v>330</v>
      </c>
      <c r="E170" s="91"/>
      <c r="F170" s="91"/>
      <c r="G170" s="91"/>
      <c r="H170" s="1"/>
      <c r="I170" s="1"/>
      <c r="J170" s="1"/>
      <c r="K170" s="1"/>
    </row>
    <row r="171" spans="1:11" ht="12.75">
      <c r="A171" s="35"/>
      <c r="B171" s="35"/>
      <c r="C171" s="35"/>
      <c r="D171" s="91" t="s">
        <v>331</v>
      </c>
      <c r="E171" s="91"/>
      <c r="F171" s="91"/>
      <c r="G171" s="91"/>
      <c r="H171" s="1"/>
      <c r="I171" s="1"/>
      <c r="J171" s="1"/>
      <c r="K171" s="1"/>
    </row>
    <row r="172" spans="1:11" ht="12.75">
      <c r="A172" s="35"/>
      <c r="B172" s="35"/>
      <c r="C172" s="35"/>
      <c r="D172" s="90" t="s">
        <v>332</v>
      </c>
      <c r="E172" s="90"/>
      <c r="F172" s="90"/>
      <c r="G172" s="90"/>
      <c r="H172" s="1"/>
      <c r="I172" s="1"/>
      <c r="J172" s="1"/>
      <c r="K172" s="1"/>
    </row>
    <row r="173" spans="1:11" ht="12.75">
      <c r="A173" s="35"/>
      <c r="B173" s="35"/>
      <c r="C173" s="35"/>
      <c r="D173" s="90" t="s">
        <v>333</v>
      </c>
      <c r="E173" s="90"/>
      <c r="F173" s="90"/>
      <c r="G173" s="90"/>
      <c r="H173" s="1"/>
      <c r="I173" s="1"/>
      <c r="J173" s="1"/>
      <c r="K173" s="1"/>
    </row>
    <row r="174" spans="1:11" ht="12.75">
      <c r="A174" s="35"/>
      <c r="B174" s="35"/>
      <c r="C174" s="35"/>
      <c r="D174" s="91" t="s">
        <v>334</v>
      </c>
      <c r="E174" s="91"/>
      <c r="F174" s="91"/>
      <c r="G174" s="91"/>
      <c r="H174" s="1"/>
      <c r="I174" s="1"/>
      <c r="J174" s="1"/>
      <c r="K174" s="1"/>
    </row>
    <row r="175" spans="1:11" ht="12.75">
      <c r="A175" s="35"/>
      <c r="B175" s="35"/>
      <c r="C175" s="35"/>
      <c r="D175" s="91" t="s">
        <v>398</v>
      </c>
      <c r="E175" s="91"/>
      <c r="F175" s="91"/>
      <c r="G175" s="91"/>
      <c r="H175" s="1"/>
      <c r="I175" s="1"/>
      <c r="J175" s="1"/>
      <c r="K175" s="1"/>
    </row>
    <row r="176" spans="1:11" ht="12.75">
      <c r="A176" s="35"/>
      <c r="B176" s="35"/>
      <c r="C176" s="35"/>
      <c r="D176" s="91" t="s">
        <v>409</v>
      </c>
      <c r="E176" s="91"/>
      <c r="F176" s="91"/>
      <c r="G176" s="91"/>
      <c r="H176" s="1"/>
      <c r="I176" s="1"/>
      <c r="J176" s="1"/>
      <c r="K176" s="1"/>
    </row>
    <row r="177" spans="1:11" ht="12.75">
      <c r="A177" s="35"/>
      <c r="B177" s="35"/>
      <c r="C177" s="35"/>
      <c r="D177" s="91" t="s">
        <v>410</v>
      </c>
      <c r="E177" s="91"/>
      <c r="F177" s="91"/>
      <c r="G177" s="91"/>
      <c r="H177" s="91"/>
      <c r="I177" s="1"/>
      <c r="J177" s="1"/>
      <c r="K177" s="1"/>
    </row>
    <row r="178" spans="1:11" ht="12.75">
      <c r="A178" s="35"/>
      <c r="B178" s="35"/>
      <c r="C178" s="35"/>
      <c r="D178" s="91" t="s">
        <v>412</v>
      </c>
      <c r="E178" s="91"/>
      <c r="F178" s="91"/>
      <c r="G178" s="91"/>
      <c r="H178" s="1"/>
      <c r="I178" s="1"/>
      <c r="J178" s="1"/>
      <c r="K178" s="1"/>
    </row>
    <row r="179" spans="1:11" ht="12.75">
      <c r="A179" s="35"/>
      <c r="B179" s="35"/>
      <c r="C179" s="35"/>
      <c r="D179" s="91" t="s">
        <v>335</v>
      </c>
      <c r="E179" s="91"/>
      <c r="F179" s="91"/>
      <c r="G179" s="91"/>
      <c r="H179" s="1"/>
      <c r="I179" s="1"/>
      <c r="J179" s="1"/>
      <c r="K179" s="1"/>
    </row>
    <row r="180" spans="1:11" ht="12.75">
      <c r="A180" s="35"/>
      <c r="B180" s="35"/>
      <c r="C180" s="35"/>
      <c r="D180" s="91" t="s">
        <v>336</v>
      </c>
      <c r="E180" s="91"/>
      <c r="F180" s="91"/>
      <c r="G180" s="91"/>
      <c r="H180" s="91"/>
      <c r="I180" s="1"/>
      <c r="J180" s="1"/>
      <c r="K180" s="1"/>
    </row>
    <row r="181" spans="1:11" ht="12.75">
      <c r="A181" s="35"/>
      <c r="B181" s="35"/>
      <c r="C181" s="35"/>
      <c r="D181" s="91" t="s">
        <v>337</v>
      </c>
      <c r="E181" s="91"/>
      <c r="F181" s="91"/>
      <c r="G181" s="91"/>
      <c r="H181" s="91"/>
      <c r="I181" s="1"/>
      <c r="J181" s="1"/>
      <c r="K181" s="1"/>
    </row>
    <row r="182" spans="1:11" ht="12.75">
      <c r="A182" s="35"/>
      <c r="B182" s="35"/>
      <c r="C182" s="35"/>
      <c r="D182" s="91" t="s">
        <v>338</v>
      </c>
      <c r="E182" s="91"/>
      <c r="F182" s="91"/>
      <c r="G182" s="91"/>
      <c r="H182" s="91"/>
      <c r="I182" s="1"/>
      <c r="J182" s="1"/>
      <c r="K182" s="1"/>
    </row>
    <row r="183" spans="1:11" ht="12.75">
      <c r="A183" s="35"/>
      <c r="B183" s="35"/>
      <c r="C183" s="35"/>
      <c r="D183" s="91" t="s">
        <v>339</v>
      </c>
      <c r="E183" s="91"/>
      <c r="F183" s="91"/>
      <c r="G183" s="91"/>
      <c r="H183" s="1"/>
      <c r="I183" s="1"/>
      <c r="J183" s="1"/>
      <c r="K183" s="1"/>
    </row>
    <row r="184" spans="1:11" ht="12.75">
      <c r="A184" s="35"/>
      <c r="B184" s="35"/>
      <c r="C184" s="35"/>
      <c r="D184" s="38" t="s">
        <v>340</v>
      </c>
      <c r="E184" s="38"/>
      <c r="F184" s="38"/>
      <c r="G184" s="39"/>
      <c r="H184" s="1"/>
      <c r="I184" s="1"/>
      <c r="J184" s="1"/>
      <c r="K184" s="1"/>
    </row>
    <row r="185" spans="1:11" ht="12.75">
      <c r="A185" s="35"/>
      <c r="B185" s="35"/>
      <c r="C185" s="35"/>
      <c r="D185" s="90" t="s">
        <v>341</v>
      </c>
      <c r="E185" s="90"/>
      <c r="F185" s="90"/>
      <c r="G185" s="90"/>
      <c r="H185" s="90"/>
      <c r="I185" s="1"/>
      <c r="J185" s="1"/>
      <c r="K185" s="1"/>
    </row>
    <row r="186" spans="1:11" ht="12.75">
      <c r="A186" s="35"/>
      <c r="B186" s="35"/>
      <c r="C186" s="35"/>
      <c r="D186" s="91" t="s">
        <v>342</v>
      </c>
      <c r="E186" s="91"/>
      <c r="F186" s="91"/>
      <c r="G186" s="91"/>
      <c r="H186" s="1"/>
      <c r="I186" s="1"/>
      <c r="J186" s="1"/>
      <c r="K186" s="1"/>
    </row>
    <row r="187" spans="1:11" ht="12.75">
      <c r="A187" s="35"/>
      <c r="B187" s="35"/>
      <c r="C187" s="35"/>
      <c r="D187" s="91" t="s">
        <v>415</v>
      </c>
      <c r="E187" s="91"/>
      <c r="F187" s="91"/>
      <c r="G187" s="91"/>
      <c r="H187" s="91"/>
      <c r="I187" s="1"/>
      <c r="J187" s="1"/>
      <c r="K187" s="1"/>
    </row>
    <row r="188" spans="1:11" ht="12.75">
      <c r="A188" s="35"/>
      <c r="B188" s="35"/>
      <c r="C188" s="35"/>
      <c r="D188" s="91" t="s">
        <v>416</v>
      </c>
      <c r="E188" s="91"/>
      <c r="F188" s="91"/>
      <c r="G188" s="91"/>
      <c r="H188" s="1"/>
      <c r="I188" s="1"/>
      <c r="J188" s="1"/>
      <c r="K188" s="1"/>
    </row>
    <row r="189" spans="1:11" ht="12.75">
      <c r="A189" s="35"/>
      <c r="B189" s="35"/>
      <c r="C189" s="35"/>
      <c r="D189" s="91" t="s">
        <v>417</v>
      </c>
      <c r="E189" s="91"/>
      <c r="F189" s="91"/>
      <c r="G189" s="91"/>
      <c r="H189" s="91"/>
      <c r="I189" s="1"/>
      <c r="J189" s="1"/>
      <c r="K189" s="1"/>
    </row>
    <row r="190" spans="1:11" ht="12.75">
      <c r="A190" s="35"/>
      <c r="B190" s="35"/>
      <c r="C190" s="35"/>
      <c r="D190" s="91" t="s">
        <v>418</v>
      </c>
      <c r="E190" s="91"/>
      <c r="F190" s="91"/>
      <c r="G190" s="91"/>
      <c r="H190" s="1"/>
      <c r="I190" s="1"/>
      <c r="J190" s="1"/>
      <c r="K190" s="1"/>
    </row>
    <row r="191" spans="1:11" ht="12.75">
      <c r="A191" s="35"/>
      <c r="B191" s="35"/>
      <c r="C191" s="35"/>
      <c r="D191" s="91" t="s">
        <v>419</v>
      </c>
      <c r="E191" s="91"/>
      <c r="F191" s="91"/>
      <c r="G191" s="91"/>
      <c r="H191" s="1"/>
      <c r="I191" s="1"/>
      <c r="J191" s="1"/>
      <c r="K191" s="1"/>
    </row>
    <row r="192" spans="1:11" ht="12.75">
      <c r="A192" s="35"/>
      <c r="B192" s="35"/>
      <c r="C192" s="35"/>
      <c r="D192" s="91" t="s">
        <v>420</v>
      </c>
      <c r="E192" s="91"/>
      <c r="F192" s="91"/>
      <c r="G192" s="91"/>
      <c r="H192" s="1"/>
      <c r="I192" s="1"/>
      <c r="J192" s="1"/>
      <c r="K192" s="1"/>
    </row>
    <row r="193" spans="1:11" ht="12.75">
      <c r="A193" s="35"/>
      <c r="B193" s="35"/>
      <c r="C193" s="35"/>
      <c r="D193" s="91"/>
      <c r="E193" s="91"/>
      <c r="F193" s="91"/>
      <c r="G193" s="91"/>
      <c r="H193" s="1"/>
      <c r="I193" s="1"/>
      <c r="J193" s="1"/>
      <c r="K193" s="1"/>
    </row>
    <row r="194" spans="1:11" ht="12.75">
      <c r="A194" s="92" t="s">
        <v>81</v>
      </c>
      <c r="B194" s="92"/>
      <c r="C194" s="92"/>
      <c r="D194" s="92"/>
      <c r="E194" s="92"/>
      <c r="F194" s="92"/>
      <c r="G194" s="1"/>
      <c r="H194" s="1"/>
      <c r="I194" s="1"/>
      <c r="J194" s="1"/>
      <c r="K194" s="1"/>
    </row>
    <row r="195" spans="1:11" ht="12.75">
      <c r="A195" s="108" t="s">
        <v>390</v>
      </c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</row>
    <row r="196" spans="1:11" ht="12.75">
      <c r="A196" s="118" t="s">
        <v>421</v>
      </c>
      <c r="B196" s="118"/>
      <c r="C196" s="118"/>
      <c r="D196" s="118"/>
      <c r="E196" s="118"/>
      <c r="F196" s="118"/>
      <c r="G196" s="118"/>
      <c r="H196" s="118"/>
      <c r="I196" s="118"/>
      <c r="J196" s="118"/>
      <c r="K196" s="1"/>
    </row>
    <row r="197" spans="1:11" ht="12.75">
      <c r="A197" s="119" t="s">
        <v>391</v>
      </c>
      <c r="B197" s="119"/>
      <c r="C197" s="119"/>
      <c r="D197" s="119"/>
      <c r="E197" s="119"/>
      <c r="F197" s="119"/>
      <c r="G197" s="119"/>
      <c r="H197" s="119"/>
      <c r="I197" s="119"/>
      <c r="J197" s="119"/>
      <c r="K197" s="1"/>
    </row>
    <row r="198" spans="1:11" ht="12.75">
      <c r="A198" s="91" t="s">
        <v>422</v>
      </c>
      <c r="B198" s="91"/>
      <c r="C198" s="91"/>
      <c r="D198" s="91"/>
      <c r="E198" s="91"/>
      <c r="F198" s="91"/>
      <c r="G198" s="91"/>
      <c r="H198" s="91"/>
      <c r="I198" s="40"/>
      <c r="J198" s="40"/>
      <c r="K198" s="1"/>
    </row>
    <row r="199" spans="1:11" ht="12.75">
      <c r="A199" s="16" t="s">
        <v>84</v>
      </c>
      <c r="B199" s="16"/>
      <c r="C199" s="16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20" t="s">
        <v>85</v>
      </c>
      <c r="B200" s="22"/>
      <c r="C200" s="22"/>
      <c r="D200" s="120" t="s">
        <v>305</v>
      </c>
      <c r="E200" s="120"/>
      <c r="F200" s="120" t="s">
        <v>87</v>
      </c>
      <c r="G200" s="120"/>
      <c r="H200" s="120"/>
      <c r="I200" s="120"/>
      <c r="J200" s="120"/>
      <c r="K200" s="120"/>
    </row>
    <row r="201" spans="1:11" ht="12.75">
      <c r="A201" s="120"/>
      <c r="B201" s="22"/>
      <c r="C201" s="22"/>
      <c r="D201" s="120" t="s">
        <v>88</v>
      </c>
      <c r="E201" s="120"/>
      <c r="F201" s="120" t="s">
        <v>404</v>
      </c>
      <c r="G201" s="120"/>
      <c r="H201" s="120"/>
      <c r="I201" s="120" t="s">
        <v>89</v>
      </c>
      <c r="J201" s="120" t="s">
        <v>86</v>
      </c>
      <c r="K201" s="120" t="s">
        <v>89</v>
      </c>
    </row>
    <row r="202" spans="1:11" ht="12.75">
      <c r="A202" s="120"/>
      <c r="B202" s="22"/>
      <c r="C202" s="22"/>
      <c r="D202" s="22" t="s">
        <v>306</v>
      </c>
      <c r="E202" s="22" t="s">
        <v>307</v>
      </c>
      <c r="F202" s="22" t="s">
        <v>405</v>
      </c>
      <c r="G202" s="120" t="s">
        <v>403</v>
      </c>
      <c r="H202" s="120"/>
      <c r="I202" s="120"/>
      <c r="J202" s="120"/>
      <c r="K202" s="120"/>
    </row>
    <row r="203" spans="1:11" ht="12.75">
      <c r="A203" s="22">
        <v>1</v>
      </c>
      <c r="B203" s="22"/>
      <c r="C203" s="22"/>
      <c r="D203" s="22">
        <v>2</v>
      </c>
      <c r="E203" s="22">
        <v>3</v>
      </c>
      <c r="F203" s="120">
        <v>4</v>
      </c>
      <c r="G203" s="120"/>
      <c r="H203" s="120"/>
      <c r="I203" s="22">
        <v>5</v>
      </c>
      <c r="J203" s="22">
        <v>6</v>
      </c>
      <c r="K203" s="22">
        <v>7</v>
      </c>
    </row>
    <row r="204" spans="1:11" ht="38.25">
      <c r="A204" s="41" t="s">
        <v>90</v>
      </c>
      <c r="B204" s="41"/>
      <c r="C204" s="41"/>
      <c r="D204" s="42" t="s">
        <v>304</v>
      </c>
      <c r="E204" s="42" t="s">
        <v>407</v>
      </c>
      <c r="F204" s="42" t="s">
        <v>402</v>
      </c>
      <c r="G204" s="121" t="s">
        <v>406</v>
      </c>
      <c r="H204" s="121"/>
      <c r="I204" s="43">
        <v>0.018</v>
      </c>
      <c r="J204" s="42"/>
      <c r="K204" s="42"/>
    </row>
    <row r="205" spans="1:11" ht="51">
      <c r="A205" s="41" t="s">
        <v>239</v>
      </c>
      <c r="B205" s="41"/>
      <c r="C205" s="41"/>
      <c r="D205" s="42" t="s">
        <v>304</v>
      </c>
      <c r="E205" s="42" t="s">
        <v>402</v>
      </c>
      <c r="F205" s="42" t="s">
        <v>402</v>
      </c>
      <c r="G205" s="122" t="s">
        <v>406</v>
      </c>
      <c r="H205" s="123"/>
      <c r="I205" s="43">
        <v>0.018</v>
      </c>
      <c r="J205" s="42"/>
      <c r="K205" s="42"/>
    </row>
    <row r="206" spans="1:11" ht="12.75">
      <c r="A206" s="41" t="s">
        <v>287</v>
      </c>
      <c r="B206" s="41"/>
      <c r="C206" s="41"/>
      <c r="D206" s="42" t="s">
        <v>288</v>
      </c>
      <c r="E206" s="42" t="s">
        <v>288</v>
      </c>
      <c r="F206" s="42" t="s">
        <v>288</v>
      </c>
      <c r="G206" s="122" t="s">
        <v>288</v>
      </c>
      <c r="H206" s="123"/>
      <c r="I206" s="42">
        <v>0</v>
      </c>
      <c r="J206" s="42"/>
      <c r="K206" s="42"/>
    </row>
    <row r="207" spans="1:11" ht="12.75">
      <c r="A207" s="121"/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</row>
    <row r="208" spans="1:11" ht="12.75">
      <c r="A208" s="121" t="s">
        <v>91</v>
      </c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</row>
    <row r="209" spans="1:11" ht="38.25">
      <c r="A209" s="30" t="s">
        <v>92</v>
      </c>
      <c r="B209" s="30"/>
      <c r="C209" s="30"/>
      <c r="D209" s="42">
        <v>9</v>
      </c>
      <c r="E209" s="42">
        <v>9</v>
      </c>
      <c r="F209" s="121">
        <v>9</v>
      </c>
      <c r="G209" s="121"/>
      <c r="H209" s="121"/>
      <c r="I209" s="42">
        <v>0</v>
      </c>
      <c r="J209" s="42"/>
      <c r="K209" s="42"/>
    </row>
    <row r="210" spans="1:11" ht="25.5">
      <c r="A210" s="30" t="s">
        <v>93</v>
      </c>
      <c r="B210" s="30"/>
      <c r="C210" s="30"/>
      <c r="D210" s="42">
        <v>50</v>
      </c>
      <c r="E210" s="42">
        <v>50</v>
      </c>
      <c r="F210" s="121">
        <v>50</v>
      </c>
      <c r="G210" s="121"/>
      <c r="H210" s="121"/>
      <c r="I210" s="42">
        <v>0</v>
      </c>
      <c r="J210" s="42"/>
      <c r="K210" s="42"/>
    </row>
    <row r="211" spans="1:11" ht="25.5">
      <c r="A211" s="30" t="s">
        <v>94</v>
      </c>
      <c r="B211" s="30"/>
      <c r="C211" s="30"/>
      <c r="D211" s="42">
        <v>8</v>
      </c>
      <c r="E211" s="42">
        <v>8</v>
      </c>
      <c r="F211" s="121">
        <v>4</v>
      </c>
      <c r="G211" s="121"/>
      <c r="H211" s="121"/>
      <c r="I211" s="42">
        <v>0</v>
      </c>
      <c r="J211" s="42"/>
      <c r="K211" s="42"/>
    </row>
    <row r="212" spans="1:11" ht="25.5">
      <c r="A212" s="30" t="s">
        <v>95</v>
      </c>
      <c r="B212" s="30"/>
      <c r="C212" s="30"/>
      <c r="D212" s="42">
        <v>27</v>
      </c>
      <c r="E212" s="42">
        <v>26</v>
      </c>
      <c r="F212" s="121">
        <v>28</v>
      </c>
      <c r="G212" s="121"/>
      <c r="H212" s="121"/>
      <c r="I212" s="43">
        <v>0.077</v>
      </c>
      <c r="J212" s="42"/>
      <c r="K212" s="42"/>
    </row>
    <row r="213" spans="1:11" ht="12.75">
      <c r="A213" s="121" t="s">
        <v>96</v>
      </c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</row>
    <row r="214" spans="1:11" ht="12.75">
      <c r="A214" s="41"/>
      <c r="B214" s="41"/>
      <c r="C214" s="41"/>
      <c r="D214" s="121" t="s">
        <v>54</v>
      </c>
      <c r="E214" s="121"/>
      <c r="F214" s="124"/>
      <c r="G214" s="124"/>
      <c r="H214" s="124"/>
      <c r="I214" s="41"/>
      <c r="J214" s="41"/>
      <c r="K214" s="41"/>
    </row>
    <row r="215" spans="1:11" ht="25.5">
      <c r="A215" s="22" t="s">
        <v>97</v>
      </c>
      <c r="B215" s="22"/>
      <c r="C215" s="22"/>
      <c r="D215" s="121"/>
      <c r="E215" s="121"/>
      <c r="F215" s="121"/>
      <c r="G215" s="121"/>
      <c r="H215" s="121"/>
      <c r="I215" s="42"/>
      <c r="J215" s="42"/>
      <c r="K215" s="42"/>
    </row>
    <row r="216" spans="1:11" ht="12.75">
      <c r="A216" s="30" t="s">
        <v>98</v>
      </c>
      <c r="B216" s="30"/>
      <c r="C216" s="30"/>
      <c r="D216" s="121">
        <v>72807.9</v>
      </c>
      <c r="E216" s="121"/>
      <c r="F216" s="121">
        <v>51440.8</v>
      </c>
      <c r="G216" s="121"/>
      <c r="H216" s="121"/>
      <c r="I216" s="43"/>
      <c r="J216" s="42"/>
      <c r="K216" s="42"/>
    </row>
    <row r="217" spans="1:11" ht="25.5">
      <c r="A217" s="30" t="s">
        <v>99</v>
      </c>
      <c r="B217" s="30"/>
      <c r="C217" s="30"/>
      <c r="D217" s="121">
        <v>220.63</v>
      </c>
      <c r="E217" s="121"/>
      <c r="F217" s="121">
        <v>154.48</v>
      </c>
      <c r="G217" s="121"/>
      <c r="H217" s="121"/>
      <c r="I217" s="43"/>
      <c r="J217" s="42"/>
      <c r="K217" s="42"/>
    </row>
    <row r="218" spans="1:11" ht="12.75">
      <c r="A218" s="30" t="s">
        <v>100</v>
      </c>
      <c r="B218" s="30"/>
      <c r="C218" s="30"/>
      <c r="D218" s="121"/>
      <c r="E218" s="121"/>
      <c r="F218" s="121"/>
      <c r="G218" s="121"/>
      <c r="H218" s="121"/>
      <c r="I218" s="42"/>
      <c r="J218" s="42"/>
      <c r="K218" s="41"/>
    </row>
    <row r="219" spans="1:11" ht="25.5">
      <c r="A219" s="30" t="s">
        <v>101</v>
      </c>
      <c r="B219" s="30"/>
      <c r="C219" s="30"/>
      <c r="D219" s="121">
        <v>65.75</v>
      </c>
      <c r="E219" s="121"/>
      <c r="F219" s="121">
        <v>31.25</v>
      </c>
      <c r="G219" s="121"/>
      <c r="H219" s="121"/>
      <c r="I219" s="43"/>
      <c r="J219" s="42"/>
      <c r="K219" s="41"/>
    </row>
    <row r="220" spans="1:11" ht="38.25">
      <c r="A220" s="30" t="s">
        <v>102</v>
      </c>
      <c r="B220" s="30"/>
      <c r="C220" s="30"/>
      <c r="D220" s="121">
        <v>0.194</v>
      </c>
      <c r="E220" s="121"/>
      <c r="F220" s="121">
        <v>0.114</v>
      </c>
      <c r="G220" s="121"/>
      <c r="H220" s="121"/>
      <c r="I220" s="44"/>
      <c r="J220" s="42"/>
      <c r="K220" s="41"/>
    </row>
    <row r="221" spans="1:11" ht="38.25">
      <c r="A221" s="30" t="s">
        <v>103</v>
      </c>
      <c r="B221" s="30"/>
      <c r="C221" s="30"/>
      <c r="D221" s="121">
        <v>0</v>
      </c>
      <c r="E221" s="121"/>
      <c r="F221" s="124"/>
      <c r="G221" s="124"/>
      <c r="H221" s="124"/>
      <c r="I221" s="41"/>
      <c r="J221" s="41"/>
      <c r="K221" s="41"/>
    </row>
    <row r="222" spans="1:11" ht="12.75">
      <c r="A222" s="121" t="s">
        <v>104</v>
      </c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</row>
    <row r="223" spans="1:11" ht="25.5">
      <c r="A223" s="30" t="s">
        <v>105</v>
      </c>
      <c r="B223" s="30"/>
      <c r="C223" s="30"/>
      <c r="D223" s="121">
        <v>390.02</v>
      </c>
      <c r="E223" s="121"/>
      <c r="F223" s="121">
        <v>530.84</v>
      </c>
      <c r="G223" s="121"/>
      <c r="H223" s="121"/>
      <c r="I223" s="45"/>
      <c r="J223" s="41"/>
      <c r="K223" s="41"/>
    </row>
    <row r="224" spans="1:11" ht="38.25">
      <c r="A224" s="30" t="s">
        <v>106</v>
      </c>
      <c r="B224" s="30"/>
      <c r="C224" s="30"/>
      <c r="D224" s="125">
        <v>0.6714</v>
      </c>
      <c r="E224" s="121"/>
      <c r="F224" s="125">
        <v>0.7994</v>
      </c>
      <c r="G224" s="121"/>
      <c r="H224" s="121"/>
      <c r="I224" s="45"/>
      <c r="J224" s="41"/>
      <c r="K224" s="41"/>
    </row>
    <row r="225" spans="1:11" ht="12.75">
      <c r="A225" s="121" t="s">
        <v>107</v>
      </c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</row>
    <row r="226" spans="1:11" ht="12.75">
      <c r="A226" s="30" t="s">
        <v>108</v>
      </c>
      <c r="B226" s="30"/>
      <c r="C226" s="30"/>
      <c r="D226" s="124"/>
      <c r="E226" s="124"/>
      <c r="F226" s="124"/>
      <c r="G226" s="124"/>
      <c r="H226" s="124"/>
      <c r="I226" s="124"/>
      <c r="J226" s="41"/>
      <c r="K226" s="41"/>
    </row>
    <row r="227" spans="1:11" ht="38.25">
      <c r="A227" s="30" t="s">
        <v>109</v>
      </c>
      <c r="B227" s="30"/>
      <c r="C227" s="30"/>
      <c r="D227" s="124"/>
      <c r="E227" s="124"/>
      <c r="F227" s="124"/>
      <c r="G227" s="124"/>
      <c r="H227" s="124"/>
      <c r="I227" s="124"/>
      <c r="J227" s="41"/>
      <c r="K227" s="41"/>
    </row>
    <row r="228" spans="1:11" ht="12.75">
      <c r="A228" s="121" t="s">
        <v>110</v>
      </c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</row>
    <row r="229" spans="1:11" ht="25.5">
      <c r="A229" s="30" t="s">
        <v>111</v>
      </c>
      <c r="B229" s="30"/>
      <c r="C229" s="30"/>
      <c r="D229" s="124"/>
      <c r="E229" s="124"/>
      <c r="F229" s="124"/>
      <c r="G229" s="124"/>
      <c r="H229" s="124"/>
      <c r="I229" s="124"/>
      <c r="J229" s="41"/>
      <c r="K229" s="41"/>
    </row>
    <row r="230" spans="1:11" ht="51">
      <c r="A230" s="30" t="s">
        <v>240</v>
      </c>
      <c r="B230" s="30"/>
      <c r="C230" s="30"/>
      <c r="D230" s="46" t="s">
        <v>252</v>
      </c>
      <c r="E230" s="22" t="s">
        <v>249</v>
      </c>
      <c r="F230" s="46" t="s">
        <v>250</v>
      </c>
      <c r="G230" s="46" t="s">
        <v>251</v>
      </c>
      <c r="H230" s="41"/>
      <c r="I230" s="41"/>
      <c r="J230" s="41"/>
      <c r="K230" s="41"/>
    </row>
    <row r="231" spans="1:11" ht="63.75">
      <c r="A231" s="30" t="s">
        <v>241</v>
      </c>
      <c r="B231" s="30"/>
      <c r="C231" s="30"/>
      <c r="D231" s="46" t="s">
        <v>252</v>
      </c>
      <c r="E231" s="46" t="s">
        <v>253</v>
      </c>
      <c r="F231" s="46" t="s">
        <v>254</v>
      </c>
      <c r="G231" s="46" t="s">
        <v>251</v>
      </c>
      <c r="H231" s="41"/>
      <c r="I231" s="41"/>
      <c r="J231" s="41"/>
      <c r="K231" s="41"/>
    </row>
    <row r="232" spans="1:11" ht="38.25">
      <c r="A232" s="30" t="s">
        <v>242</v>
      </c>
      <c r="B232" s="30"/>
      <c r="C232" s="30"/>
      <c r="D232" s="46" t="s">
        <v>252</v>
      </c>
      <c r="E232" s="46" t="s">
        <v>255</v>
      </c>
      <c r="F232" s="46" t="s">
        <v>256</v>
      </c>
      <c r="G232" s="46" t="s">
        <v>257</v>
      </c>
      <c r="H232" s="41"/>
      <c r="I232" s="41"/>
      <c r="J232" s="41"/>
      <c r="K232" s="41"/>
    </row>
    <row r="233" spans="1:11" ht="76.5">
      <c r="A233" s="30" t="s">
        <v>243</v>
      </c>
      <c r="B233" s="30"/>
      <c r="C233" s="30"/>
      <c r="D233" s="46" t="s">
        <v>252</v>
      </c>
      <c r="E233" s="22" t="s">
        <v>258</v>
      </c>
      <c r="F233" s="46" t="s">
        <v>259</v>
      </c>
      <c r="G233" s="46" t="s">
        <v>260</v>
      </c>
      <c r="H233" s="41"/>
      <c r="I233" s="41"/>
      <c r="J233" s="41"/>
      <c r="K233" s="41"/>
    </row>
    <row r="234" spans="1:11" ht="63.75">
      <c r="A234" s="30" t="s">
        <v>244</v>
      </c>
      <c r="B234" s="30"/>
      <c r="C234" s="30"/>
      <c r="D234" s="46" t="s">
        <v>262</v>
      </c>
      <c r="E234" s="46" t="s">
        <v>261</v>
      </c>
      <c r="F234" s="46" t="s">
        <v>254</v>
      </c>
      <c r="G234" s="46" t="s">
        <v>269</v>
      </c>
      <c r="H234" s="41"/>
      <c r="I234" s="41"/>
      <c r="J234" s="41"/>
      <c r="K234" s="41"/>
    </row>
    <row r="235" spans="1:11" ht="51">
      <c r="A235" s="30" t="s">
        <v>245</v>
      </c>
      <c r="B235" s="30"/>
      <c r="C235" s="30"/>
      <c r="D235" s="46" t="s">
        <v>252</v>
      </c>
      <c r="E235" s="46" t="s">
        <v>261</v>
      </c>
      <c r="F235" s="46" t="s">
        <v>254</v>
      </c>
      <c r="G235" s="46" t="s">
        <v>263</v>
      </c>
      <c r="H235" s="41"/>
      <c r="I235" s="41"/>
      <c r="J235" s="41"/>
      <c r="K235" s="41"/>
    </row>
    <row r="236" spans="1:11" ht="51">
      <c r="A236" s="30" t="s">
        <v>246</v>
      </c>
      <c r="B236" s="30"/>
      <c r="C236" s="30"/>
      <c r="D236" s="46" t="s">
        <v>252</v>
      </c>
      <c r="E236" s="46" t="s">
        <v>261</v>
      </c>
      <c r="F236" s="46" t="s">
        <v>254</v>
      </c>
      <c r="G236" s="46" t="s">
        <v>264</v>
      </c>
      <c r="H236" s="41"/>
      <c r="I236" s="41"/>
      <c r="J236" s="41"/>
      <c r="K236" s="41"/>
    </row>
    <row r="237" spans="1:11" ht="38.25">
      <c r="A237" s="30" t="s">
        <v>247</v>
      </c>
      <c r="B237" s="30"/>
      <c r="C237" s="30"/>
      <c r="D237" s="46" t="s">
        <v>252</v>
      </c>
      <c r="E237" s="46" t="s">
        <v>255</v>
      </c>
      <c r="F237" s="46" t="s">
        <v>256</v>
      </c>
      <c r="G237" s="46" t="s">
        <v>265</v>
      </c>
      <c r="H237" s="41"/>
      <c r="I237" s="41"/>
      <c r="J237" s="41"/>
      <c r="K237" s="41"/>
    </row>
    <row r="238" spans="1:11" ht="51">
      <c r="A238" s="47" t="s">
        <v>270</v>
      </c>
      <c r="B238" s="47"/>
      <c r="C238" s="47"/>
      <c r="D238" s="46" t="s">
        <v>262</v>
      </c>
      <c r="E238" s="22" t="s">
        <v>266</v>
      </c>
      <c r="F238" s="46" t="s">
        <v>267</v>
      </c>
      <c r="G238" s="46" t="s">
        <v>263</v>
      </c>
      <c r="H238" s="41"/>
      <c r="I238" s="41"/>
      <c r="J238" s="41"/>
      <c r="K238" s="41"/>
    </row>
    <row r="239" spans="1:11" ht="38.25">
      <c r="A239" s="47" t="s">
        <v>248</v>
      </c>
      <c r="B239" s="47"/>
      <c r="C239" s="47"/>
      <c r="D239" s="46" t="s">
        <v>262</v>
      </c>
      <c r="E239" s="46" t="s">
        <v>268</v>
      </c>
      <c r="F239" s="46" t="s">
        <v>267</v>
      </c>
      <c r="G239" s="46" t="s">
        <v>271</v>
      </c>
      <c r="H239" s="41"/>
      <c r="I239" s="41"/>
      <c r="J239" s="41"/>
      <c r="K239" s="41"/>
    </row>
    <row r="240" spans="1:11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3.5">
      <c r="A241" s="48" t="s">
        <v>112</v>
      </c>
      <c r="B241" s="48"/>
      <c r="C241" s="48"/>
      <c r="D241" s="48"/>
      <c r="E241" s="1"/>
      <c r="F241" s="1"/>
      <c r="G241" s="1"/>
      <c r="H241" s="1"/>
      <c r="I241" s="1"/>
      <c r="J241" s="1"/>
      <c r="K241" s="1"/>
    </row>
    <row r="242" spans="1:11" ht="12.75">
      <c r="A242" s="1" t="s">
        <v>114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49" t="s">
        <v>325</v>
      </c>
      <c r="G243" s="1"/>
      <c r="H243" s="1"/>
      <c r="I243" s="1"/>
      <c r="J243" s="1"/>
      <c r="K243" s="1"/>
    </row>
    <row r="244" spans="1:11" ht="25.5">
      <c r="A244" s="51" t="s">
        <v>116</v>
      </c>
      <c r="B244" s="128" t="s">
        <v>117</v>
      </c>
      <c r="C244" s="129"/>
      <c r="D244" s="51" t="s">
        <v>118</v>
      </c>
      <c r="E244" s="51" t="s">
        <v>119</v>
      </c>
      <c r="F244" s="51"/>
      <c r="G244" s="1"/>
      <c r="H244" s="1"/>
      <c r="I244" s="1"/>
      <c r="J244" s="1"/>
      <c r="K244" s="1"/>
    </row>
    <row r="245" spans="1:11" ht="63.75">
      <c r="A245" s="53" t="s">
        <v>298</v>
      </c>
      <c r="B245" s="126" t="s">
        <v>120</v>
      </c>
      <c r="C245" s="127"/>
      <c r="D245" s="54" t="s">
        <v>408</v>
      </c>
      <c r="E245" s="54" t="s">
        <v>322</v>
      </c>
      <c r="F245" s="54"/>
      <c r="G245" s="1"/>
      <c r="H245" s="1"/>
      <c r="I245" s="1"/>
      <c r="J245" s="1"/>
      <c r="K245" s="1"/>
    </row>
    <row r="246" spans="1:11" ht="12.75">
      <c r="A246" s="53"/>
      <c r="B246" s="126"/>
      <c r="C246" s="127"/>
      <c r="D246" s="54"/>
      <c r="E246" s="54"/>
      <c r="F246" s="54"/>
      <c r="G246" s="1"/>
      <c r="H246" s="1"/>
      <c r="I246" s="1"/>
      <c r="J246" s="1"/>
      <c r="K246" s="1"/>
    </row>
    <row r="247" spans="1:11" ht="38.25">
      <c r="A247" s="53" t="s">
        <v>299</v>
      </c>
      <c r="B247" s="126" t="s">
        <v>122</v>
      </c>
      <c r="C247" s="127"/>
      <c r="D247" s="54" t="s">
        <v>121</v>
      </c>
      <c r="E247" s="54" t="s">
        <v>321</v>
      </c>
      <c r="F247" s="54"/>
      <c r="G247" s="1"/>
      <c r="H247" s="1"/>
      <c r="I247" s="1"/>
      <c r="J247" s="1"/>
      <c r="K247" s="1"/>
    </row>
    <row r="248" spans="1:11" ht="38.25">
      <c r="A248" s="53" t="s">
        <v>300</v>
      </c>
      <c r="B248" s="126" t="s">
        <v>123</v>
      </c>
      <c r="C248" s="127"/>
      <c r="D248" s="54" t="s">
        <v>124</v>
      </c>
      <c r="E248" s="54" t="s">
        <v>323</v>
      </c>
      <c r="F248" s="54"/>
      <c r="G248" s="1"/>
      <c r="H248" s="1"/>
      <c r="I248" s="1"/>
      <c r="J248" s="1"/>
      <c r="K248" s="1"/>
    </row>
    <row r="249" spans="1:11" ht="12.75">
      <c r="A249" s="8"/>
      <c r="B249" s="8"/>
      <c r="C249" s="8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8" t="s">
        <v>399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56"/>
      <c r="B251" s="56"/>
      <c r="C251" s="56"/>
      <c r="D251" s="3"/>
      <c r="E251" s="3"/>
      <c r="F251" s="3"/>
      <c r="G251" s="3"/>
      <c r="H251" s="3"/>
      <c r="I251" s="3"/>
      <c r="J251" s="57" t="s">
        <v>125</v>
      </c>
      <c r="K251" s="1"/>
    </row>
    <row r="252" spans="1:11" ht="12.75">
      <c r="A252" s="59" t="s">
        <v>126</v>
      </c>
      <c r="B252" s="59"/>
      <c r="C252" s="59"/>
      <c r="D252" s="10" t="s">
        <v>127</v>
      </c>
      <c r="E252" s="10" t="s">
        <v>128</v>
      </c>
      <c r="F252" s="10" t="s">
        <v>129</v>
      </c>
      <c r="G252" s="10" t="s">
        <v>130</v>
      </c>
      <c r="H252" s="58" t="s">
        <v>400</v>
      </c>
      <c r="I252" s="58" t="s">
        <v>400</v>
      </c>
      <c r="J252" s="11" t="s">
        <v>132</v>
      </c>
      <c r="K252" s="1"/>
    </row>
    <row r="253" spans="1:11" ht="25.5">
      <c r="A253" s="59"/>
      <c r="B253" s="59"/>
      <c r="C253" s="59"/>
      <c r="D253" s="10"/>
      <c r="E253" s="10"/>
      <c r="F253" s="10"/>
      <c r="G253" s="10"/>
      <c r="H253" s="58" t="s">
        <v>133</v>
      </c>
      <c r="I253" s="58" t="s">
        <v>133</v>
      </c>
      <c r="J253" s="11"/>
      <c r="K253" s="1"/>
    </row>
    <row r="254" spans="1:11" ht="12.75">
      <c r="A254" s="59"/>
      <c r="B254" s="59"/>
      <c r="C254" s="59"/>
      <c r="D254" s="10"/>
      <c r="E254" s="10"/>
      <c r="F254" s="10"/>
      <c r="G254" s="10"/>
      <c r="H254" s="10"/>
      <c r="I254" s="11"/>
      <c r="J254" s="11" t="s">
        <v>134</v>
      </c>
      <c r="K254" s="1"/>
    </row>
    <row r="255" spans="1:11" ht="25.5">
      <c r="A255" s="60" t="s">
        <v>135</v>
      </c>
      <c r="B255" s="60"/>
      <c r="C255" s="60"/>
      <c r="D255" s="88">
        <v>32.4</v>
      </c>
      <c r="E255" s="59"/>
      <c r="F255" s="59"/>
      <c r="G255" s="59"/>
      <c r="H255" s="88">
        <v>32.4</v>
      </c>
      <c r="I255" s="59"/>
      <c r="J255" s="58"/>
      <c r="K255" s="1"/>
    </row>
    <row r="256" spans="1:11" ht="12.75">
      <c r="A256" s="58" t="s">
        <v>136</v>
      </c>
      <c r="B256" s="58"/>
      <c r="C256" s="58"/>
      <c r="D256" s="61"/>
      <c r="E256" s="61"/>
      <c r="F256" s="61"/>
      <c r="G256" s="61"/>
      <c r="H256" s="61"/>
      <c r="I256" s="10"/>
      <c r="J256" s="58"/>
      <c r="K256" s="1"/>
    </row>
    <row r="257" spans="1:11" ht="12.75">
      <c r="A257" s="58" t="s">
        <v>289</v>
      </c>
      <c r="B257" s="58"/>
      <c r="C257" s="58"/>
      <c r="D257" s="62">
        <f>D259+D260+D262</f>
        <v>19678.8982</v>
      </c>
      <c r="E257" s="62">
        <f>E259+E260+E262</f>
        <v>32524.580799999996</v>
      </c>
      <c r="F257" s="62">
        <f>F259+F260+F262</f>
        <v>11312.720800000001</v>
      </c>
      <c r="G257" s="62">
        <f>G259+G260+G262</f>
        <v>6139.5522</v>
      </c>
      <c r="H257" s="62">
        <f>H259+H260+H262</f>
        <v>69655.75200000001</v>
      </c>
      <c r="I257" s="59"/>
      <c r="J257" s="58"/>
      <c r="K257" s="1"/>
    </row>
    <row r="258" spans="1:11" ht="12.75">
      <c r="A258" s="10" t="s">
        <v>138</v>
      </c>
      <c r="B258" s="10"/>
      <c r="C258" s="10"/>
      <c r="D258" s="61"/>
      <c r="E258" s="61"/>
      <c r="F258" s="61"/>
      <c r="G258" s="61"/>
      <c r="H258" s="61"/>
      <c r="I258" s="10"/>
      <c r="J258" s="58"/>
      <c r="K258" s="1"/>
    </row>
    <row r="259" spans="1:11" ht="38.25">
      <c r="A259" s="64" t="s">
        <v>139</v>
      </c>
      <c r="B259" s="64"/>
      <c r="C259" s="64">
        <v>4000</v>
      </c>
      <c r="D259" s="65">
        <v>2879.8482</v>
      </c>
      <c r="E259" s="65">
        <f>2091.9708+146.91</f>
        <v>2238.8808</v>
      </c>
      <c r="F259" s="65">
        <f>828.8278+921.123</f>
        <v>1749.9508</v>
      </c>
      <c r="G259" s="65">
        <f>814.3252+921.967</f>
        <v>1736.2921999999999</v>
      </c>
      <c r="H259" s="66">
        <f>SUM(D259:G259)</f>
        <v>8604.972</v>
      </c>
      <c r="I259" s="10"/>
      <c r="J259" s="58"/>
      <c r="K259" s="1"/>
    </row>
    <row r="260" spans="1:11" ht="38.25">
      <c r="A260" s="64" t="s">
        <v>366</v>
      </c>
      <c r="B260" s="64"/>
      <c r="C260" s="67">
        <v>4001</v>
      </c>
      <c r="D260" s="68">
        <v>16794.3</v>
      </c>
      <c r="E260" s="68">
        <f>27949.5+2003.35</f>
        <v>29952.85</v>
      </c>
      <c r="F260" s="68">
        <f>61.5+9301.27</f>
        <v>9362.77</v>
      </c>
      <c r="G260" s="68">
        <f>20.5+4378.01</f>
        <v>4398.51</v>
      </c>
      <c r="H260" s="66">
        <f>SUM(D260:G260)</f>
        <v>60508.43</v>
      </c>
      <c r="I260" s="58"/>
      <c r="J260" s="58"/>
      <c r="K260" s="1"/>
    </row>
    <row r="261" spans="1:11" ht="12.75">
      <c r="A261" s="64" t="s">
        <v>142</v>
      </c>
      <c r="B261" s="64"/>
      <c r="C261" s="64"/>
      <c r="D261" s="61"/>
      <c r="E261" s="61"/>
      <c r="F261" s="61"/>
      <c r="G261" s="61"/>
      <c r="H261" s="61"/>
      <c r="I261" s="10"/>
      <c r="J261" s="10"/>
      <c r="K261" s="1"/>
    </row>
    <row r="262" spans="1:11" ht="165.75">
      <c r="A262" s="10" t="s">
        <v>393</v>
      </c>
      <c r="B262" s="10"/>
      <c r="C262" s="69">
        <v>2000</v>
      </c>
      <c r="D262" s="66">
        <v>4.75</v>
      </c>
      <c r="E262" s="66">
        <v>332.85</v>
      </c>
      <c r="F262" s="66">
        <v>200</v>
      </c>
      <c r="G262" s="66">
        <v>4.75</v>
      </c>
      <c r="H262" s="66">
        <v>542.35</v>
      </c>
      <c r="I262" s="58"/>
      <c r="J262" s="58"/>
      <c r="K262" s="1"/>
    </row>
    <row r="263" spans="1:11" ht="38.25">
      <c r="A263" s="10" t="s">
        <v>145</v>
      </c>
      <c r="B263" s="10"/>
      <c r="C263" s="10"/>
      <c r="D263" s="70"/>
      <c r="E263" s="70"/>
      <c r="F263" s="4"/>
      <c r="G263" s="70"/>
      <c r="H263" s="70"/>
      <c r="I263" s="10"/>
      <c r="J263" s="10"/>
      <c r="K263" s="1"/>
    </row>
    <row r="264" spans="1:11" ht="12.75">
      <c r="A264" s="58" t="s">
        <v>146</v>
      </c>
      <c r="B264" s="71"/>
      <c r="C264" s="71"/>
      <c r="D264" s="72">
        <f>D265+D266+D267+D268+D269+D270+D271+D277+D285+D292+D294+D305+D307+D310</f>
        <v>19711.7082</v>
      </c>
      <c r="E264" s="72">
        <f>E265+E266+E267+E268+E269+E270+E271+E277+E285+E292+E294+E305+E307+E310</f>
        <v>32510.610800000002</v>
      </c>
      <c r="F264" s="72">
        <f>F265+F266+F267+F268+F269+F270+F271+F277+F285+F292+F294+F305+F307+F310</f>
        <v>11326.280800000002</v>
      </c>
      <c r="G264" s="72">
        <f>G265+G266+G267+G268+G269+G270+G271+G277+G285+G292+G294+G305+G307+G310</f>
        <v>6139.5522</v>
      </c>
      <c r="H264" s="72">
        <f>D264+E264+F264+G264</f>
        <v>69688.152</v>
      </c>
      <c r="I264" s="71"/>
      <c r="J264" s="58"/>
      <c r="K264" s="1"/>
    </row>
    <row r="265" spans="1:11" ht="25.5">
      <c r="A265" s="58" t="s">
        <v>371</v>
      </c>
      <c r="B265" s="58">
        <v>211</v>
      </c>
      <c r="C265" s="73">
        <v>4001</v>
      </c>
      <c r="D265" s="72">
        <v>12851.66</v>
      </c>
      <c r="E265" s="72">
        <f>21419.54+1538.672</f>
        <v>22958.212</v>
      </c>
      <c r="F265" s="72">
        <v>6922.26</v>
      </c>
      <c r="G265" s="72">
        <f>3447.252-553</f>
        <v>2894.252</v>
      </c>
      <c r="H265" s="72">
        <f aca="true" t="shared" si="0" ref="H265:H275">SUM(D265:G265)</f>
        <v>45626.384000000005</v>
      </c>
      <c r="I265" s="73"/>
      <c r="J265" s="58"/>
      <c r="K265" s="1"/>
    </row>
    <row r="266" spans="1:11" ht="12.75">
      <c r="A266" s="58" t="s">
        <v>370</v>
      </c>
      <c r="B266" s="58">
        <v>213</v>
      </c>
      <c r="C266" s="73">
        <v>4001</v>
      </c>
      <c r="D266" s="72">
        <v>3881.2</v>
      </c>
      <c r="E266" s="72">
        <f>6468.4-741.914+464.678</f>
        <v>6191.164</v>
      </c>
      <c r="F266" s="72">
        <v>1869.01</v>
      </c>
      <c r="G266" s="72">
        <f>930.758-177</f>
        <v>753.758</v>
      </c>
      <c r="H266" s="72">
        <f t="shared" si="0"/>
        <v>12695.132</v>
      </c>
      <c r="I266" s="73"/>
      <c r="J266" s="58"/>
      <c r="K266" s="1"/>
    </row>
    <row r="267" spans="1:11" ht="25.5">
      <c r="A267" s="58" t="s">
        <v>371</v>
      </c>
      <c r="B267" s="73">
        <v>211</v>
      </c>
      <c r="C267" s="73"/>
      <c r="D267" s="72"/>
      <c r="E267" s="72"/>
      <c r="F267" s="72"/>
      <c r="G267" s="72"/>
      <c r="H267" s="72">
        <f t="shared" si="0"/>
        <v>0</v>
      </c>
      <c r="I267" s="58"/>
      <c r="J267" s="58"/>
      <c r="K267" s="1"/>
    </row>
    <row r="268" spans="1:11" ht="12.75">
      <c r="A268" s="58" t="s">
        <v>370</v>
      </c>
      <c r="B268" s="73">
        <v>213</v>
      </c>
      <c r="C268" s="73"/>
      <c r="D268" s="72"/>
      <c r="E268" s="72"/>
      <c r="F268" s="72"/>
      <c r="G268" s="72"/>
      <c r="H268" s="72">
        <f t="shared" si="0"/>
        <v>0</v>
      </c>
      <c r="I268" s="58"/>
      <c r="J268" s="58"/>
      <c r="K268" s="1"/>
    </row>
    <row r="269" spans="1:11" ht="12.75">
      <c r="A269" s="58" t="s">
        <v>372</v>
      </c>
      <c r="B269" s="58">
        <v>211</v>
      </c>
      <c r="C269" s="58">
        <v>2000</v>
      </c>
      <c r="D269" s="72"/>
      <c r="E269" s="72"/>
      <c r="F269" s="72"/>
      <c r="G269" s="72"/>
      <c r="H269" s="72">
        <f t="shared" si="0"/>
        <v>0</v>
      </c>
      <c r="I269" s="58"/>
      <c r="J269" s="58"/>
      <c r="K269" s="1"/>
    </row>
    <row r="270" spans="1:11" ht="12.75">
      <c r="A270" s="58" t="s">
        <v>370</v>
      </c>
      <c r="B270" s="58">
        <v>213</v>
      </c>
      <c r="C270" s="58">
        <v>2000</v>
      </c>
      <c r="D270" s="72"/>
      <c r="E270" s="72"/>
      <c r="F270" s="72"/>
      <c r="G270" s="72"/>
      <c r="H270" s="72">
        <f t="shared" si="0"/>
        <v>0</v>
      </c>
      <c r="I270" s="58"/>
      <c r="J270" s="58"/>
      <c r="K270" s="1"/>
    </row>
    <row r="271" spans="1:11" ht="38.25">
      <c r="A271" s="58" t="s">
        <v>310</v>
      </c>
      <c r="B271" s="58">
        <v>212</v>
      </c>
      <c r="C271" s="58">
        <v>4000</v>
      </c>
      <c r="D271" s="72">
        <f>D272+D273+D274+D275</f>
        <v>0</v>
      </c>
      <c r="E271" s="72">
        <f>E272+E273+E274+E275</f>
        <v>190</v>
      </c>
      <c r="F271" s="72">
        <f>F272+F273+F274+F275</f>
        <v>50</v>
      </c>
      <c r="G271" s="72">
        <f>G272+G273+G274+G275</f>
        <v>0</v>
      </c>
      <c r="H271" s="72">
        <f t="shared" si="0"/>
        <v>240</v>
      </c>
      <c r="I271" s="58"/>
      <c r="J271" s="58"/>
      <c r="K271" s="1"/>
    </row>
    <row r="272" spans="1:11" ht="12.75">
      <c r="A272" s="58" t="s">
        <v>311</v>
      </c>
      <c r="B272" s="58">
        <v>212</v>
      </c>
      <c r="C272" s="58" t="s">
        <v>343</v>
      </c>
      <c r="D272" s="72"/>
      <c r="E272" s="72">
        <v>190</v>
      </c>
      <c r="F272" s="72">
        <v>50</v>
      </c>
      <c r="G272" s="72"/>
      <c r="H272" s="72">
        <f t="shared" si="0"/>
        <v>240</v>
      </c>
      <c r="I272" s="58"/>
      <c r="J272" s="58"/>
      <c r="K272" s="1"/>
    </row>
    <row r="273" spans="1:11" ht="25.5">
      <c r="A273" s="58" t="s">
        <v>312</v>
      </c>
      <c r="B273" s="58">
        <v>212</v>
      </c>
      <c r="C273" s="58" t="s">
        <v>344</v>
      </c>
      <c r="D273" s="72"/>
      <c r="E273" s="72"/>
      <c r="F273" s="72"/>
      <c r="G273" s="72"/>
      <c r="H273" s="72">
        <f t="shared" si="0"/>
        <v>0</v>
      </c>
      <c r="I273" s="58"/>
      <c r="J273" s="58"/>
      <c r="K273" s="1"/>
    </row>
    <row r="274" spans="1:11" ht="12.75">
      <c r="A274" s="58" t="s">
        <v>313</v>
      </c>
      <c r="B274" s="58"/>
      <c r="C274" s="58"/>
      <c r="D274" s="72"/>
      <c r="E274" s="72"/>
      <c r="F274" s="72"/>
      <c r="G274" s="72"/>
      <c r="H274" s="72">
        <f t="shared" si="0"/>
        <v>0</v>
      </c>
      <c r="I274" s="58"/>
      <c r="J274" s="58"/>
      <c r="K274" s="1"/>
    </row>
    <row r="275" spans="1:11" ht="12.75">
      <c r="A275" s="58" t="s">
        <v>314</v>
      </c>
      <c r="B275" s="58">
        <v>212</v>
      </c>
      <c r="C275" s="58" t="s">
        <v>345</v>
      </c>
      <c r="D275" s="72"/>
      <c r="E275" s="72"/>
      <c r="F275" s="72"/>
      <c r="G275" s="72"/>
      <c r="H275" s="72">
        <f t="shared" si="0"/>
        <v>0</v>
      </c>
      <c r="I275" s="58"/>
      <c r="J275" s="58"/>
      <c r="K275" s="1"/>
    </row>
    <row r="276" spans="1:11" ht="12.75">
      <c r="A276" s="58"/>
      <c r="B276" s="58"/>
      <c r="C276" s="58"/>
      <c r="D276" s="72"/>
      <c r="E276" s="72"/>
      <c r="F276" s="72"/>
      <c r="G276" s="72"/>
      <c r="H276" s="72"/>
      <c r="I276" s="58"/>
      <c r="J276" s="58"/>
      <c r="K276" s="1"/>
    </row>
    <row r="277" spans="1:11" ht="25.5">
      <c r="A277" s="58" t="s">
        <v>373</v>
      </c>
      <c r="B277" s="58" t="s">
        <v>427</v>
      </c>
      <c r="C277" s="58">
        <v>4000</v>
      </c>
      <c r="D277" s="72">
        <f>D278+D279+D280+D281+D282+D283+D284</f>
        <v>2560.7762000000002</v>
      </c>
      <c r="E277" s="72">
        <f>E278+E279+E280+E281+E282+E283</f>
        <v>1398.1738</v>
      </c>
      <c r="F277" s="72">
        <f>F278+F279+F280+F281+F282+F283</f>
        <v>1282.5497999999998</v>
      </c>
      <c r="G277" s="72">
        <f>G278+G279+G280+G281+G282+G283</f>
        <v>1393.1722</v>
      </c>
      <c r="H277" s="72">
        <f>H278+H279+H280+H281+H282+H283</f>
        <v>6634.672</v>
      </c>
      <c r="I277" s="58"/>
      <c r="J277" s="58"/>
      <c r="K277" s="1"/>
    </row>
    <row r="278" spans="1:11" ht="12.75">
      <c r="A278" s="74" t="s">
        <v>346</v>
      </c>
      <c r="B278" s="10">
        <v>221</v>
      </c>
      <c r="C278" s="10">
        <v>4000</v>
      </c>
      <c r="D278" s="75">
        <v>13.3072</v>
      </c>
      <c r="E278" s="75">
        <v>12.0598</v>
      </c>
      <c r="F278" s="75">
        <v>7.4858</v>
      </c>
      <c r="G278" s="75">
        <v>8.7322</v>
      </c>
      <c r="H278" s="75">
        <f aca="true" t="shared" si="1" ref="H278:H283">SUM(D278:G278)</f>
        <v>41.584999999999994</v>
      </c>
      <c r="I278" s="10"/>
      <c r="J278" s="10"/>
      <c r="K278" s="1"/>
    </row>
    <row r="279" spans="1:11" ht="12.75">
      <c r="A279" s="74" t="s">
        <v>347</v>
      </c>
      <c r="B279" s="10">
        <v>221</v>
      </c>
      <c r="C279" s="76">
        <v>4001</v>
      </c>
      <c r="D279" s="77">
        <v>61.5</v>
      </c>
      <c r="E279" s="77">
        <f>61.5-26.093</f>
        <v>35.407</v>
      </c>
      <c r="F279" s="77">
        <f>61.5-25</f>
        <v>36.5</v>
      </c>
      <c r="G279" s="77">
        <v>20.5</v>
      </c>
      <c r="H279" s="77">
        <f t="shared" si="1"/>
        <v>153.90699999999998</v>
      </c>
      <c r="I279" s="10"/>
      <c r="J279" s="10"/>
      <c r="K279" s="1"/>
    </row>
    <row r="280" spans="1:11" ht="12.75">
      <c r="A280" s="74" t="s">
        <v>147</v>
      </c>
      <c r="B280" s="10">
        <v>223</v>
      </c>
      <c r="C280" s="10" t="s">
        <v>349</v>
      </c>
      <c r="D280" s="75">
        <v>78.996</v>
      </c>
      <c r="E280" s="75">
        <v>71.589</v>
      </c>
      <c r="F280" s="75">
        <v>53.687</v>
      </c>
      <c r="G280" s="75">
        <v>42.588</v>
      </c>
      <c r="H280" s="75">
        <f t="shared" si="1"/>
        <v>246.85999999999999</v>
      </c>
      <c r="I280" s="10"/>
      <c r="J280" s="10"/>
      <c r="K280" s="1"/>
    </row>
    <row r="281" spans="1:11" ht="12.75">
      <c r="A281" s="74" t="s">
        <v>148</v>
      </c>
      <c r="B281" s="10">
        <v>223</v>
      </c>
      <c r="C281" s="10" t="s">
        <v>348</v>
      </c>
      <c r="D281" s="75">
        <v>102.804</v>
      </c>
      <c r="E281" s="75">
        <v>102.82</v>
      </c>
      <c r="F281" s="75">
        <v>106.584</v>
      </c>
      <c r="G281" s="75">
        <v>82.992</v>
      </c>
      <c r="H281" s="75">
        <f t="shared" si="1"/>
        <v>395.2</v>
      </c>
      <c r="I281" s="10"/>
      <c r="J281" s="10"/>
      <c r="K281" s="1"/>
    </row>
    <row r="282" spans="1:11" ht="12.75">
      <c r="A282" s="74" t="s">
        <v>149</v>
      </c>
      <c r="B282" s="10">
        <v>223</v>
      </c>
      <c r="C282" s="10" t="s">
        <v>350</v>
      </c>
      <c r="D282" s="75">
        <v>2142.485</v>
      </c>
      <c r="E282" s="75">
        <f>921.123-146.91+146.91</f>
        <v>921.123</v>
      </c>
      <c r="F282" s="75">
        <f>44.992+921.123</f>
        <v>966.115</v>
      </c>
      <c r="G282" s="75">
        <v>921.967</v>
      </c>
      <c r="H282" s="75">
        <f t="shared" si="1"/>
        <v>4951.69</v>
      </c>
      <c r="I282" s="10"/>
      <c r="J282" s="10"/>
      <c r="K282" s="1"/>
    </row>
    <row r="283" spans="1:11" ht="12.75">
      <c r="A283" s="74" t="s">
        <v>150</v>
      </c>
      <c r="B283" s="10">
        <v>223</v>
      </c>
      <c r="C283" s="10" t="s">
        <v>351</v>
      </c>
      <c r="D283" s="75">
        <v>161.684</v>
      </c>
      <c r="E283" s="75">
        <v>255.175</v>
      </c>
      <c r="F283" s="75">
        <v>112.178</v>
      </c>
      <c r="G283" s="75">
        <v>316.393</v>
      </c>
      <c r="H283" s="75">
        <f t="shared" si="1"/>
        <v>845.4300000000001</v>
      </c>
      <c r="I283" s="10"/>
      <c r="J283" s="10"/>
      <c r="K283" s="1"/>
    </row>
    <row r="284" spans="1:11" ht="12.75">
      <c r="A284" s="74"/>
      <c r="B284" s="10"/>
      <c r="C284" s="10"/>
      <c r="D284" s="75"/>
      <c r="E284" s="75"/>
      <c r="F284" s="75"/>
      <c r="G284" s="75"/>
      <c r="H284" s="75"/>
      <c r="I284" s="10"/>
      <c r="J284" s="10"/>
      <c r="K284" s="1"/>
    </row>
    <row r="285" spans="1:11" ht="25.5">
      <c r="A285" s="58" t="s">
        <v>374</v>
      </c>
      <c r="B285" s="58">
        <v>225</v>
      </c>
      <c r="C285" s="58">
        <v>4000</v>
      </c>
      <c r="D285" s="72">
        <f>D286+D287+D288+D290+D291</f>
        <v>44.972</v>
      </c>
      <c r="E285" s="72">
        <f>E286+E287+E288+E290+E291</f>
        <v>25.304000000000002</v>
      </c>
      <c r="F285" s="72">
        <f>F286+F287+F288+F290+F291</f>
        <v>20.62</v>
      </c>
      <c r="G285" s="72">
        <f>G286+G287+G288+G290+G291</f>
        <v>25.304000000000002</v>
      </c>
      <c r="H285" s="72">
        <f aca="true" t="shared" si="2" ref="H285:H306">SUM(D285:G285)</f>
        <v>116.20000000000002</v>
      </c>
      <c r="I285" s="58"/>
      <c r="J285" s="58"/>
      <c r="K285" s="1"/>
    </row>
    <row r="286" spans="1:11" ht="12.75">
      <c r="A286" s="74"/>
      <c r="B286" s="58"/>
      <c r="C286" s="58"/>
      <c r="D286" s="75"/>
      <c r="E286" s="75"/>
      <c r="F286" s="75"/>
      <c r="G286" s="75"/>
      <c r="H286" s="75">
        <f t="shared" si="2"/>
        <v>0</v>
      </c>
      <c r="I286" s="58"/>
      <c r="J286" s="58"/>
      <c r="K286" s="1"/>
    </row>
    <row r="287" spans="1:11" ht="25.5">
      <c r="A287" s="74" t="s">
        <v>309</v>
      </c>
      <c r="B287" s="10">
        <v>225</v>
      </c>
      <c r="C287" s="10" t="s">
        <v>352</v>
      </c>
      <c r="D287" s="75">
        <v>29.972</v>
      </c>
      <c r="E287" s="75">
        <v>10.304</v>
      </c>
      <c r="F287" s="75">
        <v>5.62</v>
      </c>
      <c r="G287" s="75">
        <v>10.304</v>
      </c>
      <c r="H287" s="75">
        <f t="shared" si="2"/>
        <v>56.2</v>
      </c>
      <c r="I287" s="10"/>
      <c r="J287" s="10"/>
      <c r="K287" s="1"/>
    </row>
    <row r="288" spans="1:11" ht="12.75">
      <c r="A288" s="74" t="s">
        <v>155</v>
      </c>
      <c r="B288" s="10">
        <v>225</v>
      </c>
      <c r="C288" s="10" t="s">
        <v>376</v>
      </c>
      <c r="D288" s="75">
        <v>15</v>
      </c>
      <c r="E288" s="75">
        <v>15</v>
      </c>
      <c r="F288" s="75">
        <v>15</v>
      </c>
      <c r="G288" s="75">
        <v>15</v>
      </c>
      <c r="H288" s="75">
        <f t="shared" si="2"/>
        <v>60</v>
      </c>
      <c r="I288" s="10"/>
      <c r="J288" s="10"/>
      <c r="K288" s="1"/>
    </row>
    <row r="289" spans="1:11" ht="12.75">
      <c r="A289" s="74" t="s">
        <v>155</v>
      </c>
      <c r="B289" s="10">
        <v>225</v>
      </c>
      <c r="C289" s="10" t="s">
        <v>367</v>
      </c>
      <c r="D289" s="75"/>
      <c r="E289" s="75"/>
      <c r="F289" s="75"/>
      <c r="G289" s="75"/>
      <c r="H289" s="75">
        <f t="shared" si="2"/>
        <v>0</v>
      </c>
      <c r="I289" s="10"/>
      <c r="J289" s="10"/>
      <c r="K289" s="1"/>
    </row>
    <row r="290" spans="1:11" ht="25.5">
      <c r="A290" s="74" t="s">
        <v>156</v>
      </c>
      <c r="B290" s="10"/>
      <c r="C290" s="10"/>
      <c r="D290" s="75"/>
      <c r="E290" s="75"/>
      <c r="F290" s="75"/>
      <c r="G290" s="75"/>
      <c r="H290" s="75">
        <f t="shared" si="2"/>
        <v>0</v>
      </c>
      <c r="I290" s="10"/>
      <c r="J290" s="10"/>
      <c r="K290" s="1"/>
    </row>
    <row r="291" spans="1:11" ht="38.25">
      <c r="A291" s="74" t="s">
        <v>157</v>
      </c>
      <c r="B291" s="10">
        <v>225</v>
      </c>
      <c r="C291" s="10" t="s">
        <v>382</v>
      </c>
      <c r="D291" s="75"/>
      <c r="E291" s="75"/>
      <c r="F291" s="75"/>
      <c r="G291" s="75"/>
      <c r="H291" s="75">
        <f t="shared" si="2"/>
        <v>0</v>
      </c>
      <c r="I291" s="10"/>
      <c r="J291" s="10"/>
      <c r="K291" s="1"/>
    </row>
    <row r="292" spans="1:11" ht="25.5">
      <c r="A292" s="78" t="s">
        <v>315</v>
      </c>
      <c r="B292" s="10">
        <v>222</v>
      </c>
      <c r="C292" s="10" t="s">
        <v>345</v>
      </c>
      <c r="D292" s="72"/>
      <c r="E292" s="72"/>
      <c r="F292" s="72"/>
      <c r="G292" s="72"/>
      <c r="H292" s="72">
        <f t="shared" si="2"/>
        <v>0</v>
      </c>
      <c r="I292" s="10"/>
      <c r="J292" s="10"/>
      <c r="K292" s="1"/>
    </row>
    <row r="293" spans="1:11" ht="12.75">
      <c r="A293" s="74"/>
      <c r="B293" s="10"/>
      <c r="C293" s="10"/>
      <c r="D293" s="75"/>
      <c r="E293" s="75"/>
      <c r="F293" s="75"/>
      <c r="G293" s="75"/>
      <c r="H293" s="75">
        <f t="shared" si="2"/>
        <v>0</v>
      </c>
      <c r="I293" s="10"/>
      <c r="J293" s="10"/>
      <c r="K293" s="1"/>
    </row>
    <row r="294" spans="1:11" ht="12.75">
      <c r="A294" s="58" t="s">
        <v>308</v>
      </c>
      <c r="B294" s="10">
        <v>226</v>
      </c>
      <c r="C294" s="10">
        <v>4000</v>
      </c>
      <c r="D294" s="72">
        <f>D295+D296+D297+D298+D299+D300+D301+D302+D303+D304</f>
        <v>0</v>
      </c>
      <c r="E294" s="72">
        <f>E295+E296+E297+E298+E299+E300+E301+E302+E303+E304</f>
        <v>84.343</v>
      </c>
      <c r="F294" s="72">
        <f>F295+F296+F297+F298+F299+F300+F301+F302+F303+F304</f>
        <v>67.681</v>
      </c>
      <c r="G294" s="72">
        <f>G295+G296+G297+G298+G299+G300+G301+G302+G303+G304</f>
        <v>49.516</v>
      </c>
      <c r="H294" s="72">
        <f t="shared" si="2"/>
        <v>201.54</v>
      </c>
      <c r="I294" s="10"/>
      <c r="J294" s="10"/>
      <c r="K294" s="1"/>
    </row>
    <row r="295" spans="1:11" ht="25.5">
      <c r="A295" s="74" t="s">
        <v>154</v>
      </c>
      <c r="B295" s="10">
        <v>226</v>
      </c>
      <c r="C295" s="10" t="s">
        <v>376</v>
      </c>
      <c r="D295" s="75"/>
      <c r="E295" s="75"/>
      <c r="F295" s="75"/>
      <c r="G295" s="75"/>
      <c r="H295" s="75">
        <f t="shared" si="2"/>
        <v>0</v>
      </c>
      <c r="I295" s="10"/>
      <c r="J295" s="10"/>
      <c r="K295" s="1"/>
    </row>
    <row r="296" spans="1:11" ht="12.75">
      <c r="A296" s="74" t="s">
        <v>301</v>
      </c>
      <c r="B296" s="10">
        <v>226</v>
      </c>
      <c r="C296" s="10" t="s">
        <v>353</v>
      </c>
      <c r="D296" s="75"/>
      <c r="E296" s="75"/>
      <c r="F296" s="75"/>
      <c r="G296" s="75"/>
      <c r="H296" s="75">
        <f t="shared" si="2"/>
        <v>0</v>
      </c>
      <c r="I296" s="10"/>
      <c r="J296" s="10"/>
      <c r="K296" s="1"/>
    </row>
    <row r="297" spans="1:11" ht="12.75">
      <c r="A297" s="74" t="s">
        <v>301</v>
      </c>
      <c r="B297" s="58">
        <v>226</v>
      </c>
      <c r="C297" s="58" t="s">
        <v>377</v>
      </c>
      <c r="D297" s="72"/>
      <c r="E297" s="72">
        <v>26.093</v>
      </c>
      <c r="F297" s="72">
        <v>25</v>
      </c>
      <c r="G297" s="72"/>
      <c r="H297" s="72">
        <f t="shared" si="2"/>
        <v>51.093</v>
      </c>
      <c r="I297" s="58"/>
      <c r="J297" s="58"/>
      <c r="K297" s="1"/>
    </row>
    <row r="298" spans="1:11" ht="12.75">
      <c r="A298" s="74" t="s">
        <v>368</v>
      </c>
      <c r="B298" s="10">
        <v>226</v>
      </c>
      <c r="C298" s="10" t="s">
        <v>376</v>
      </c>
      <c r="D298" s="75"/>
      <c r="E298" s="75">
        <v>10.8</v>
      </c>
      <c r="F298" s="75">
        <v>37.181</v>
      </c>
      <c r="G298" s="75">
        <v>24.516</v>
      </c>
      <c r="H298" s="75">
        <f t="shared" si="2"/>
        <v>72.49699999999999</v>
      </c>
      <c r="I298" s="10"/>
      <c r="J298" s="10"/>
      <c r="K298" s="1"/>
    </row>
    <row r="299" spans="1:11" ht="12.75">
      <c r="A299" s="74" t="s">
        <v>151</v>
      </c>
      <c r="B299" s="10"/>
      <c r="C299" s="10"/>
      <c r="D299" s="75"/>
      <c r="E299" s="75"/>
      <c r="F299" s="75"/>
      <c r="G299" s="75"/>
      <c r="H299" s="75">
        <f t="shared" si="2"/>
        <v>0</v>
      </c>
      <c r="I299" s="10"/>
      <c r="J299" s="10"/>
      <c r="K299" s="1"/>
    </row>
    <row r="300" spans="1:11" ht="38.25">
      <c r="A300" s="74" t="s">
        <v>152</v>
      </c>
      <c r="B300" s="10">
        <v>226</v>
      </c>
      <c r="C300" s="10" t="s">
        <v>376</v>
      </c>
      <c r="D300" s="75"/>
      <c r="E300" s="75">
        <v>15</v>
      </c>
      <c r="F300" s="75">
        <v>5.5</v>
      </c>
      <c r="G300" s="75">
        <v>25</v>
      </c>
      <c r="H300" s="75">
        <f t="shared" si="2"/>
        <v>45.5</v>
      </c>
      <c r="I300" s="10"/>
      <c r="J300" s="10"/>
      <c r="K300" s="1"/>
    </row>
    <row r="301" spans="1:11" ht="25.5">
      <c r="A301" s="74" t="s">
        <v>153</v>
      </c>
      <c r="B301" s="10">
        <v>226</v>
      </c>
      <c r="C301" s="10" t="s">
        <v>354</v>
      </c>
      <c r="D301" s="75"/>
      <c r="E301" s="75">
        <v>10</v>
      </c>
      <c r="F301" s="75"/>
      <c r="G301" s="75"/>
      <c r="H301" s="75">
        <f t="shared" si="2"/>
        <v>10</v>
      </c>
      <c r="I301" s="10"/>
      <c r="J301" s="10"/>
      <c r="K301" s="1"/>
    </row>
    <row r="302" spans="1:11" ht="25.5">
      <c r="A302" s="74" t="s">
        <v>302</v>
      </c>
      <c r="B302" s="10">
        <v>226</v>
      </c>
      <c r="C302" s="10" t="s">
        <v>345</v>
      </c>
      <c r="D302" s="75"/>
      <c r="E302" s="75"/>
      <c r="F302" s="75"/>
      <c r="G302" s="75"/>
      <c r="H302" s="75">
        <f t="shared" si="2"/>
        <v>0</v>
      </c>
      <c r="I302" s="10"/>
      <c r="J302" s="10"/>
      <c r="K302" s="1"/>
    </row>
    <row r="303" spans="1:11" ht="12.75">
      <c r="A303" s="74" t="s">
        <v>303</v>
      </c>
      <c r="B303" s="10"/>
      <c r="C303" s="10"/>
      <c r="D303" s="75"/>
      <c r="E303" s="75">
        <v>22.45</v>
      </c>
      <c r="F303" s="75"/>
      <c r="G303" s="75"/>
      <c r="H303" s="75">
        <f t="shared" si="2"/>
        <v>22.45</v>
      </c>
      <c r="I303" s="10"/>
      <c r="J303" s="10"/>
      <c r="K303" s="1"/>
    </row>
    <row r="304" spans="1:11" ht="12.75">
      <c r="A304" s="74" t="s">
        <v>316</v>
      </c>
      <c r="B304" s="10">
        <v>226</v>
      </c>
      <c r="C304" s="10" t="s">
        <v>376</v>
      </c>
      <c r="D304" s="75"/>
      <c r="E304" s="75"/>
      <c r="F304" s="75"/>
      <c r="G304" s="75"/>
      <c r="H304" s="75">
        <f t="shared" si="2"/>
        <v>0</v>
      </c>
      <c r="I304" s="10"/>
      <c r="J304" s="10"/>
      <c r="K304" s="1"/>
    </row>
    <row r="305" spans="2:11" ht="12.75">
      <c r="B305" s="10">
        <v>262</v>
      </c>
      <c r="C305" s="10"/>
      <c r="D305" s="72">
        <f>D306</f>
        <v>0</v>
      </c>
      <c r="E305" s="72">
        <f>E306</f>
        <v>0</v>
      </c>
      <c r="F305" s="72">
        <f>F306</f>
        <v>0</v>
      </c>
      <c r="G305" s="72">
        <f>G306</f>
        <v>0</v>
      </c>
      <c r="H305" s="72">
        <f t="shared" si="2"/>
        <v>0</v>
      </c>
      <c r="I305" s="10"/>
      <c r="J305" s="10"/>
      <c r="K305" s="1"/>
    </row>
    <row r="306" spans="1:11" ht="25.5">
      <c r="A306" s="74" t="s">
        <v>166</v>
      </c>
      <c r="B306" s="10">
        <v>262</v>
      </c>
      <c r="C306" s="10"/>
      <c r="D306" s="75"/>
      <c r="E306" s="75"/>
      <c r="F306" s="75"/>
      <c r="G306" s="75"/>
      <c r="H306" s="75">
        <f t="shared" si="2"/>
        <v>0</v>
      </c>
      <c r="I306" s="10"/>
      <c r="J306" s="10"/>
      <c r="K306" s="1"/>
    </row>
    <row r="307" spans="1:11" ht="12.75">
      <c r="A307" s="58" t="s">
        <v>317</v>
      </c>
      <c r="B307" s="58"/>
      <c r="C307" s="58"/>
      <c r="D307" s="72">
        <f>D308+D309</f>
        <v>136</v>
      </c>
      <c r="E307" s="72">
        <f>E308+E309</f>
        <v>123.25</v>
      </c>
      <c r="F307" s="72">
        <f>F308+F309</f>
        <v>76.5</v>
      </c>
      <c r="G307" s="72">
        <f>G308+G309</f>
        <v>46.75</v>
      </c>
      <c r="H307" s="72">
        <f>SUM(D307:G307)</f>
        <v>382.5</v>
      </c>
      <c r="I307" s="58"/>
      <c r="J307" s="58"/>
      <c r="K307" s="1"/>
    </row>
    <row r="308" spans="1:11" ht="38.25">
      <c r="A308" s="74" t="s">
        <v>429</v>
      </c>
      <c r="B308" s="10">
        <v>290</v>
      </c>
      <c r="C308" s="10" t="s">
        <v>355</v>
      </c>
      <c r="D308" s="75">
        <v>134.5</v>
      </c>
      <c r="E308" s="75">
        <v>123.25</v>
      </c>
      <c r="F308" s="75">
        <v>76.5</v>
      </c>
      <c r="G308" s="75">
        <v>46.75</v>
      </c>
      <c r="H308" s="75">
        <f>SUM(D308:G308)</f>
        <v>381</v>
      </c>
      <c r="I308" s="10"/>
      <c r="J308" s="10"/>
      <c r="K308" s="1"/>
    </row>
    <row r="309" spans="1:11" ht="12.75">
      <c r="A309" s="74" t="s">
        <v>158</v>
      </c>
      <c r="B309" s="10"/>
      <c r="C309" s="10"/>
      <c r="D309" s="75">
        <v>1.5</v>
      </c>
      <c r="E309" s="75"/>
      <c r="F309" s="75"/>
      <c r="G309" s="75"/>
      <c r="H309" s="75">
        <f>SUM(D309:G309)</f>
        <v>1.5</v>
      </c>
      <c r="I309" s="10"/>
      <c r="J309" s="10"/>
      <c r="K309" s="1"/>
    </row>
    <row r="310" spans="1:11" ht="25.5">
      <c r="A310" s="58" t="s">
        <v>375</v>
      </c>
      <c r="B310" s="58">
        <v>300</v>
      </c>
      <c r="C310" s="58"/>
      <c r="D310" s="72">
        <f>D311+D312+D313+D314</f>
        <v>237.1</v>
      </c>
      <c r="E310" s="72">
        <f>E311+E312+E313+E314</f>
        <v>1540.164</v>
      </c>
      <c r="F310" s="72">
        <f>F311+F312+F313+F314</f>
        <v>1037.66</v>
      </c>
      <c r="G310" s="72">
        <f>G311+G312+G313+G314</f>
        <v>976.8</v>
      </c>
      <c r="H310" s="72">
        <f>H311+H312+H313+H314</f>
        <v>3791.724</v>
      </c>
      <c r="I310" s="58"/>
      <c r="J310" s="58"/>
      <c r="K310" s="1"/>
    </row>
    <row r="311" spans="1:11" ht="25.5">
      <c r="A311" s="74" t="s">
        <v>319</v>
      </c>
      <c r="B311" s="10">
        <v>310</v>
      </c>
      <c r="C311" s="10" t="s">
        <v>379</v>
      </c>
      <c r="D311" s="75"/>
      <c r="E311" s="75">
        <v>27</v>
      </c>
      <c r="F311" s="75">
        <v>-1</v>
      </c>
      <c r="G311" s="75"/>
      <c r="H311" s="75">
        <f aca="true" t="shared" si="3" ref="H311:H318">SUM(D311:G311)</f>
        <v>26</v>
      </c>
      <c r="I311" s="10"/>
      <c r="J311" s="10"/>
      <c r="K311" s="1"/>
    </row>
    <row r="312" spans="1:11" ht="25.5">
      <c r="A312" s="74" t="s">
        <v>159</v>
      </c>
      <c r="B312" s="10">
        <v>310</v>
      </c>
      <c r="C312" s="10" t="s">
        <v>356</v>
      </c>
      <c r="D312" s="77"/>
      <c r="E312" s="77">
        <v>741.914</v>
      </c>
      <c r="F312" s="77">
        <v>500</v>
      </c>
      <c r="G312" s="77">
        <v>700</v>
      </c>
      <c r="H312" s="77">
        <f t="shared" si="3"/>
        <v>1941.914</v>
      </c>
      <c r="I312" s="10"/>
      <c r="J312" s="10"/>
      <c r="K312" s="1"/>
    </row>
    <row r="313" spans="1:11" ht="12.75">
      <c r="A313" s="74" t="s">
        <v>435</v>
      </c>
      <c r="B313" s="10">
        <v>310</v>
      </c>
      <c r="C313" s="10" t="s">
        <v>436</v>
      </c>
      <c r="D313" s="79"/>
      <c r="E313" s="79">
        <v>306</v>
      </c>
      <c r="F313" s="79"/>
      <c r="G313" s="79"/>
      <c r="H313" s="77">
        <f t="shared" si="3"/>
        <v>306</v>
      </c>
      <c r="I313" s="10"/>
      <c r="J313" s="10"/>
      <c r="K313" s="1"/>
    </row>
    <row r="314" spans="1:11" ht="25.5">
      <c r="A314" s="78" t="s">
        <v>318</v>
      </c>
      <c r="B314" s="10"/>
      <c r="C314" s="10"/>
      <c r="D314" s="80">
        <f>D316+D317+D318+D319+D320+D321+D322+D323+D324+D325</f>
        <v>237.1</v>
      </c>
      <c r="E314" s="80">
        <f>E316+E317+E318+E319+E320+E321+E322+E323+E324</f>
        <v>465.25</v>
      </c>
      <c r="F314" s="80">
        <f>F315+F316+F317+F318+F319+F320+F321+F322+F323+F324</f>
        <v>538.6600000000001</v>
      </c>
      <c r="G314" s="80">
        <f>G316+G317+G318+G319+G320+G321+G322+G323+G324</f>
        <v>276.8</v>
      </c>
      <c r="H314" s="72">
        <f t="shared" si="3"/>
        <v>1517.8100000000002</v>
      </c>
      <c r="I314" s="10"/>
      <c r="J314" s="10"/>
      <c r="K314" s="1"/>
    </row>
    <row r="315" spans="1:11" ht="12.75">
      <c r="A315" s="81" t="s">
        <v>381</v>
      </c>
      <c r="B315" s="10">
        <v>340</v>
      </c>
      <c r="C315" s="10" t="s">
        <v>378</v>
      </c>
      <c r="D315" s="75"/>
      <c r="E315" s="75"/>
      <c r="F315" s="75">
        <v>13.56</v>
      </c>
      <c r="G315" s="75"/>
      <c r="H315" s="75">
        <f t="shared" si="3"/>
        <v>13.56</v>
      </c>
      <c r="I315" s="10"/>
      <c r="J315" s="10"/>
      <c r="K315" s="1"/>
    </row>
    <row r="316" spans="1:11" ht="12.75">
      <c r="A316" s="81" t="s">
        <v>160</v>
      </c>
      <c r="B316" s="10">
        <v>340</v>
      </c>
      <c r="C316" s="10" t="s">
        <v>358</v>
      </c>
      <c r="D316" s="75"/>
      <c r="E316" s="75">
        <v>10</v>
      </c>
      <c r="F316" s="75"/>
      <c r="G316" s="75"/>
      <c r="H316" s="75">
        <f t="shared" si="3"/>
        <v>10</v>
      </c>
      <c r="I316" s="10"/>
      <c r="J316" s="10"/>
      <c r="K316" s="1"/>
    </row>
    <row r="317" spans="1:11" ht="25.5">
      <c r="A317" s="81" t="s">
        <v>320</v>
      </c>
      <c r="B317" s="10">
        <v>340</v>
      </c>
      <c r="C317" s="10" t="s">
        <v>359</v>
      </c>
      <c r="D317" s="75"/>
      <c r="E317" s="75"/>
      <c r="F317" s="75"/>
      <c r="G317" s="75"/>
      <c r="H317" s="75">
        <f t="shared" si="3"/>
        <v>0</v>
      </c>
      <c r="I317" s="10"/>
      <c r="J317" s="10"/>
      <c r="K317" s="1"/>
    </row>
    <row r="318" spans="1:11" ht="12.75">
      <c r="A318" s="81" t="s">
        <v>161</v>
      </c>
      <c r="B318" s="10"/>
      <c r="C318" s="10"/>
      <c r="D318" s="75"/>
      <c r="E318" s="75">
        <v>10</v>
      </c>
      <c r="F318" s="75"/>
      <c r="G318" s="75"/>
      <c r="H318" s="75">
        <f t="shared" si="3"/>
        <v>10</v>
      </c>
      <c r="I318" s="10"/>
      <c r="J318" s="10"/>
      <c r="K318" s="1"/>
    </row>
    <row r="319" spans="1:11" ht="25.5">
      <c r="A319" s="81" t="s">
        <v>162</v>
      </c>
      <c r="B319" s="10">
        <v>340</v>
      </c>
      <c r="C319" s="10" t="s">
        <v>357</v>
      </c>
      <c r="D319" s="77"/>
      <c r="E319" s="77"/>
      <c r="F319" s="77">
        <v>10</v>
      </c>
      <c r="G319" s="77">
        <v>30</v>
      </c>
      <c r="H319" s="77">
        <f aca="true" t="shared" si="4" ref="H319:H325">SUM(D319:G319)</f>
        <v>40</v>
      </c>
      <c r="I319" s="10"/>
      <c r="J319" s="10"/>
      <c r="K319" s="1"/>
    </row>
    <row r="320" spans="1:11" ht="25.5">
      <c r="A320" s="81" t="s">
        <v>163</v>
      </c>
      <c r="B320" s="10">
        <v>340</v>
      </c>
      <c r="C320" s="10" t="s">
        <v>360</v>
      </c>
      <c r="D320" s="75">
        <v>5</v>
      </c>
      <c r="E320" s="75">
        <f>25+119.91-13.56</f>
        <v>131.35</v>
      </c>
      <c r="F320" s="75">
        <f>5+1</f>
        <v>6</v>
      </c>
      <c r="G320" s="75"/>
      <c r="H320" s="75">
        <f t="shared" si="4"/>
        <v>142.35</v>
      </c>
      <c r="I320" s="10"/>
      <c r="J320" s="10"/>
      <c r="K320" s="1"/>
    </row>
    <row r="321" spans="1:11" ht="25.5">
      <c r="A321" s="81" t="s">
        <v>369</v>
      </c>
      <c r="B321" s="10">
        <v>340</v>
      </c>
      <c r="C321" s="10" t="s">
        <v>361</v>
      </c>
      <c r="D321" s="75"/>
      <c r="E321" s="75">
        <v>26.5</v>
      </c>
      <c r="F321" s="75">
        <v>200</v>
      </c>
      <c r="G321" s="75">
        <v>4.75</v>
      </c>
      <c r="H321" s="75">
        <f t="shared" si="4"/>
        <v>231.25</v>
      </c>
      <c r="I321" s="10"/>
      <c r="J321" s="10"/>
      <c r="K321" s="1"/>
    </row>
    <row r="322" spans="1:11" ht="12.75">
      <c r="A322" s="81" t="s">
        <v>164</v>
      </c>
      <c r="B322" s="10">
        <v>340</v>
      </c>
      <c r="C322" s="10"/>
      <c r="D322" s="75"/>
      <c r="E322" s="75"/>
      <c r="F322" s="75"/>
      <c r="G322" s="75"/>
      <c r="H322" s="75">
        <f t="shared" si="4"/>
        <v>0</v>
      </c>
      <c r="I322" s="10"/>
      <c r="J322" s="10"/>
      <c r="K322" s="1"/>
    </row>
    <row r="323" spans="1:11" ht="12.75">
      <c r="A323" s="81" t="s">
        <v>165</v>
      </c>
      <c r="B323" s="10">
        <v>340</v>
      </c>
      <c r="C323" s="10" t="s">
        <v>362</v>
      </c>
      <c r="D323" s="75">
        <v>34</v>
      </c>
      <c r="E323" s="75">
        <v>30</v>
      </c>
      <c r="F323" s="75">
        <v>44.5</v>
      </c>
      <c r="G323" s="75">
        <v>41.5</v>
      </c>
      <c r="H323" s="75">
        <f t="shared" si="4"/>
        <v>150</v>
      </c>
      <c r="I323" s="10"/>
      <c r="J323" s="10"/>
      <c r="K323" s="1"/>
    </row>
    <row r="324" spans="1:11" ht="12.75">
      <c r="A324" s="81" t="s">
        <v>167</v>
      </c>
      <c r="B324" s="10">
        <v>340</v>
      </c>
      <c r="C324" s="10" t="s">
        <v>363</v>
      </c>
      <c r="D324" s="75">
        <v>160.6</v>
      </c>
      <c r="E324" s="75">
        <v>257.4</v>
      </c>
      <c r="F324" s="75">
        <v>264.6</v>
      </c>
      <c r="G324" s="75">
        <v>200.55</v>
      </c>
      <c r="H324" s="75">
        <f t="shared" si="4"/>
        <v>883.1500000000001</v>
      </c>
      <c r="I324" s="10"/>
      <c r="J324" s="10"/>
      <c r="K324" s="1"/>
    </row>
    <row r="325" spans="1:11" ht="12.75">
      <c r="A325" s="81" t="s">
        <v>426</v>
      </c>
      <c r="B325" s="10">
        <v>340</v>
      </c>
      <c r="C325" s="10" t="s">
        <v>428</v>
      </c>
      <c r="D325" s="75">
        <v>37.5</v>
      </c>
      <c r="E325" s="75"/>
      <c r="F325" s="75"/>
      <c r="G325" s="75"/>
      <c r="H325" s="75">
        <f t="shared" si="4"/>
        <v>37.5</v>
      </c>
      <c r="I325" s="10"/>
      <c r="J325" s="10"/>
      <c r="K325" s="1"/>
    </row>
    <row r="326" spans="1:11" ht="25.5">
      <c r="A326" s="82" t="s">
        <v>394</v>
      </c>
      <c r="B326" s="10"/>
      <c r="C326" s="10"/>
      <c r="D326" s="75"/>
      <c r="E326" s="75"/>
      <c r="F326" s="75"/>
      <c r="G326" s="75"/>
      <c r="H326" s="75"/>
      <c r="I326" s="10"/>
      <c r="J326" s="10"/>
      <c r="K326" s="1"/>
    </row>
    <row r="327" spans="1:11" ht="12.75">
      <c r="A327" s="58" t="s">
        <v>168</v>
      </c>
      <c r="B327" s="10"/>
      <c r="C327" s="10"/>
      <c r="D327" s="75"/>
      <c r="E327" s="75"/>
      <c r="F327" s="75"/>
      <c r="G327" s="75"/>
      <c r="H327" s="75">
        <f>SUM(D327:G327)</f>
        <v>0</v>
      </c>
      <c r="I327" s="10"/>
      <c r="J327" s="10"/>
      <c r="K327" s="1"/>
    </row>
    <row r="328" spans="1:11" ht="12.75">
      <c r="A328" s="83" t="s">
        <v>169</v>
      </c>
      <c r="B328" s="83"/>
      <c r="C328" s="83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84"/>
      <c r="B329" s="84"/>
      <c r="C329" s="84"/>
      <c r="D329" s="1"/>
      <c r="E329" s="1"/>
      <c r="F329" s="1"/>
      <c r="G329" s="1"/>
      <c r="H329" s="1"/>
      <c r="I329" s="1"/>
      <c r="J329" s="1"/>
      <c r="K329" s="1"/>
    </row>
    <row r="330" spans="1:11" ht="25.5">
      <c r="A330" s="85" t="s">
        <v>434</v>
      </c>
      <c r="B330" s="85"/>
      <c r="C330" s="85"/>
      <c r="D330" s="85" t="s">
        <v>170</v>
      </c>
      <c r="E330" s="1"/>
      <c r="F330" s="1"/>
      <c r="G330" s="1"/>
      <c r="H330" s="1"/>
      <c r="I330" s="1"/>
      <c r="J330" s="1"/>
      <c r="K330" s="1"/>
    </row>
    <row r="331" spans="1:11" ht="12.75">
      <c r="A331" s="86"/>
      <c r="B331" s="86"/>
      <c r="C331" s="86"/>
      <c r="D331" s="87">
        <v>0</v>
      </c>
      <c r="E331" s="1"/>
      <c r="F331" s="1"/>
      <c r="G331" s="1"/>
      <c r="H331" s="1"/>
      <c r="I331" s="1"/>
      <c r="J331" s="1"/>
      <c r="K331" s="1"/>
    </row>
    <row r="332" spans="1:11" ht="63.75">
      <c r="A332" s="84" t="s">
        <v>171</v>
      </c>
      <c r="B332" s="84"/>
      <c r="C332" s="84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84"/>
      <c r="B333" s="84"/>
      <c r="C333" s="84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84" t="s">
        <v>172</v>
      </c>
      <c r="B334" s="84"/>
      <c r="C334" s="84"/>
      <c r="D334" s="1" t="s">
        <v>395</v>
      </c>
      <c r="E334" s="1"/>
      <c r="F334" s="1"/>
      <c r="G334" s="1"/>
      <c r="H334" s="1"/>
      <c r="I334" s="1"/>
      <c r="J334" s="1"/>
      <c r="K334" s="1"/>
    </row>
    <row r="335" spans="1:11" ht="25.5">
      <c r="A335" s="1"/>
      <c r="B335" s="1"/>
      <c r="C335" s="1"/>
      <c r="D335" s="13" t="s">
        <v>275</v>
      </c>
      <c r="E335" s="1"/>
      <c r="F335" s="7" t="s">
        <v>274</v>
      </c>
      <c r="G335" s="7" t="s">
        <v>273</v>
      </c>
      <c r="H335" s="1"/>
      <c r="I335" s="1"/>
      <c r="J335" s="84" t="s">
        <v>173</v>
      </c>
      <c r="K335" s="1"/>
    </row>
    <row r="336" spans="1:11" ht="12.75">
      <c r="A336" s="1"/>
      <c r="B336" s="1"/>
      <c r="C336" s="1"/>
      <c r="D336" s="13"/>
      <c r="E336" s="1"/>
      <c r="F336" s="7"/>
      <c r="G336" s="7"/>
      <c r="H336" s="1"/>
      <c r="I336" s="1"/>
      <c r="J336" s="84"/>
      <c r="K336" s="1"/>
    </row>
    <row r="337" spans="1:11" ht="12.75">
      <c r="A337" s="84"/>
      <c r="B337" s="84"/>
      <c r="C337" s="84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84" t="s">
        <v>174</v>
      </c>
      <c r="B338" s="84"/>
      <c r="C338" s="84"/>
      <c r="D338" s="1" t="s">
        <v>396</v>
      </c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 t="s">
        <v>272</v>
      </c>
      <c r="E339" s="1"/>
      <c r="F339" s="1"/>
      <c r="G339" s="1"/>
      <c r="H339" s="1"/>
      <c r="I339" s="1"/>
      <c r="J339" s="84"/>
      <c r="K339" s="1"/>
    </row>
    <row r="340" spans="1:11" ht="12.75">
      <c r="A340" s="84" t="s">
        <v>175</v>
      </c>
      <c r="B340" s="84"/>
      <c r="C340" s="84"/>
      <c r="D340" s="1"/>
      <c r="E340" s="1"/>
      <c r="F340" s="1"/>
      <c r="G340" s="1"/>
      <c r="H340" s="1"/>
      <c r="I340" s="1"/>
      <c r="J340" s="1"/>
      <c r="K340" s="1"/>
    </row>
  </sheetData>
  <sheetProtection/>
  <mergeCells count="182">
    <mergeCell ref="B246:C246"/>
    <mergeCell ref="B247:C247"/>
    <mergeCell ref="B248:C248"/>
    <mergeCell ref="A228:K228"/>
    <mergeCell ref="D229:E229"/>
    <mergeCell ref="F229:G229"/>
    <mergeCell ref="H229:I229"/>
    <mergeCell ref="B244:C244"/>
    <mergeCell ref="B245:C245"/>
    <mergeCell ref="D226:E226"/>
    <mergeCell ref="F226:G226"/>
    <mergeCell ref="H226:I226"/>
    <mergeCell ref="D227:E227"/>
    <mergeCell ref="F227:G227"/>
    <mergeCell ref="H227:I227"/>
    <mergeCell ref="A222:K222"/>
    <mergeCell ref="D223:E223"/>
    <mergeCell ref="F223:H223"/>
    <mergeCell ref="D224:E224"/>
    <mergeCell ref="F224:H224"/>
    <mergeCell ref="A225:K225"/>
    <mergeCell ref="D219:E219"/>
    <mergeCell ref="F219:H219"/>
    <mergeCell ref="D220:E220"/>
    <mergeCell ref="F220:H220"/>
    <mergeCell ref="D221:E221"/>
    <mergeCell ref="F221:H221"/>
    <mergeCell ref="D216:E216"/>
    <mergeCell ref="F216:H216"/>
    <mergeCell ref="D217:E217"/>
    <mergeCell ref="F217:H217"/>
    <mergeCell ref="D218:E218"/>
    <mergeCell ref="F218:H218"/>
    <mergeCell ref="F211:H211"/>
    <mergeCell ref="F212:H212"/>
    <mergeCell ref="A213:K213"/>
    <mergeCell ref="D214:E214"/>
    <mergeCell ref="F214:H214"/>
    <mergeCell ref="D215:E215"/>
    <mergeCell ref="F215:H215"/>
    <mergeCell ref="G205:H205"/>
    <mergeCell ref="G206:H206"/>
    <mergeCell ref="A207:K207"/>
    <mergeCell ref="A208:K208"/>
    <mergeCell ref="F209:H209"/>
    <mergeCell ref="F210:H210"/>
    <mergeCell ref="I201:I202"/>
    <mergeCell ref="J201:J202"/>
    <mergeCell ref="K201:K202"/>
    <mergeCell ref="G202:H202"/>
    <mergeCell ref="F203:H203"/>
    <mergeCell ref="G204:H204"/>
    <mergeCell ref="A194:F194"/>
    <mergeCell ref="A195:K195"/>
    <mergeCell ref="A196:J196"/>
    <mergeCell ref="A197:J197"/>
    <mergeCell ref="A198:H198"/>
    <mergeCell ref="A200:A202"/>
    <mergeCell ref="D200:E200"/>
    <mergeCell ref="F200:K200"/>
    <mergeCell ref="D201:E201"/>
    <mergeCell ref="F201:H201"/>
    <mergeCell ref="D188:G188"/>
    <mergeCell ref="D189:H189"/>
    <mergeCell ref="D190:G190"/>
    <mergeCell ref="D191:G191"/>
    <mergeCell ref="D192:G192"/>
    <mergeCell ref="D193:G193"/>
    <mergeCell ref="D181:H181"/>
    <mergeCell ref="D182:H182"/>
    <mergeCell ref="D183:G183"/>
    <mergeCell ref="D185:H185"/>
    <mergeCell ref="D186:G186"/>
    <mergeCell ref="D187:H187"/>
    <mergeCell ref="D175:G175"/>
    <mergeCell ref="D176:G176"/>
    <mergeCell ref="D177:H177"/>
    <mergeCell ref="D178:G178"/>
    <mergeCell ref="D179:G179"/>
    <mergeCell ref="D180:H180"/>
    <mergeCell ref="D169:G169"/>
    <mergeCell ref="D170:G170"/>
    <mergeCell ref="D171:G171"/>
    <mergeCell ref="D172:G172"/>
    <mergeCell ref="D173:G173"/>
    <mergeCell ref="D174:G174"/>
    <mergeCell ref="D163:G163"/>
    <mergeCell ref="D164:G164"/>
    <mergeCell ref="D165:G165"/>
    <mergeCell ref="D166:G166"/>
    <mergeCell ref="D167:G167"/>
    <mergeCell ref="D168:G168"/>
    <mergeCell ref="D157:G157"/>
    <mergeCell ref="D158:G158"/>
    <mergeCell ref="D159:G159"/>
    <mergeCell ref="D160:G160"/>
    <mergeCell ref="D161:G161"/>
    <mergeCell ref="D162:G162"/>
    <mergeCell ref="D151:G151"/>
    <mergeCell ref="D152:G152"/>
    <mergeCell ref="D153:G153"/>
    <mergeCell ref="D154:G154"/>
    <mergeCell ref="D155:G155"/>
    <mergeCell ref="D156:G156"/>
    <mergeCell ref="D145:G145"/>
    <mergeCell ref="D146:G146"/>
    <mergeCell ref="D147:G147"/>
    <mergeCell ref="D148:G148"/>
    <mergeCell ref="D149:G149"/>
    <mergeCell ref="D150:G150"/>
    <mergeCell ref="D139:G139"/>
    <mergeCell ref="D140:G140"/>
    <mergeCell ref="D141:G141"/>
    <mergeCell ref="D142:G142"/>
    <mergeCell ref="D143:G143"/>
    <mergeCell ref="D144:G144"/>
    <mergeCell ref="A134:B134"/>
    <mergeCell ref="D134:G135"/>
    <mergeCell ref="A136:B137"/>
    <mergeCell ref="D136:G136"/>
    <mergeCell ref="D137:G137"/>
    <mergeCell ref="D138:G138"/>
    <mergeCell ref="B95:D95"/>
    <mergeCell ref="B96:D96"/>
    <mergeCell ref="B97:D97"/>
    <mergeCell ref="F122:F123"/>
    <mergeCell ref="F124:F125"/>
    <mergeCell ref="A133:B133"/>
    <mergeCell ref="A83:F83"/>
    <mergeCell ref="A84:J84"/>
    <mergeCell ref="A91:F91"/>
    <mergeCell ref="B92:D92"/>
    <mergeCell ref="B93:D93"/>
    <mergeCell ref="B94:D94"/>
    <mergeCell ref="A77:F77"/>
    <mergeCell ref="A78:F78"/>
    <mergeCell ref="A79:F79"/>
    <mergeCell ref="A80:F80"/>
    <mergeCell ref="A81:F81"/>
    <mergeCell ref="A82:F82"/>
    <mergeCell ref="A71:J71"/>
    <mergeCell ref="A72:G72"/>
    <mergeCell ref="A73:G73"/>
    <mergeCell ref="A74:F74"/>
    <mergeCell ref="A75:F75"/>
    <mergeCell ref="A76:F76"/>
    <mergeCell ref="A43:J43"/>
    <mergeCell ref="A44:J44"/>
    <mergeCell ref="A47:G47"/>
    <mergeCell ref="A57:G57"/>
    <mergeCell ref="A61:H61"/>
    <mergeCell ref="A63:G63"/>
    <mergeCell ref="D34:J34"/>
    <mergeCell ref="A38:H38"/>
    <mergeCell ref="A39:H39"/>
    <mergeCell ref="A40:K40"/>
    <mergeCell ref="A41:J41"/>
    <mergeCell ref="A42:J42"/>
    <mergeCell ref="D28:J28"/>
    <mergeCell ref="D29:J29"/>
    <mergeCell ref="D30:J30"/>
    <mergeCell ref="D31:J31"/>
    <mergeCell ref="D32:J32"/>
    <mergeCell ref="D33:J33"/>
    <mergeCell ref="D22:J22"/>
    <mergeCell ref="D23:J23"/>
    <mergeCell ref="D24:J24"/>
    <mergeCell ref="D25:J25"/>
    <mergeCell ref="D26:J26"/>
    <mergeCell ref="D27:J27"/>
    <mergeCell ref="D16:J16"/>
    <mergeCell ref="D17:J17"/>
    <mergeCell ref="D18:J18"/>
    <mergeCell ref="D19:J19"/>
    <mergeCell ref="D20:J20"/>
    <mergeCell ref="D21:J21"/>
    <mergeCell ref="A2:J2"/>
    <mergeCell ref="A3:J3"/>
    <mergeCell ref="D12:J12"/>
    <mergeCell ref="D13:J13"/>
    <mergeCell ref="D14:J14"/>
    <mergeCell ref="D15:J15"/>
  </mergeCells>
  <hyperlinks>
    <hyperlink ref="D19" r:id="rId1" display="namgymn@mail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40"/>
  <sheetViews>
    <sheetView zoomScalePageLayoutView="0" workbookViewId="0" topLeftCell="A254">
      <selection activeCell="H255" sqref="H255:H257"/>
    </sheetView>
  </sheetViews>
  <sheetFormatPr defaultColWidth="9.00390625" defaultRowHeight="12.75"/>
  <cols>
    <col min="1" max="1" width="29.625" style="0" customWidth="1"/>
    <col min="2" max="2" width="7.00390625" style="0" customWidth="1"/>
    <col min="4" max="4" width="12.00390625" style="0" customWidth="1"/>
    <col min="5" max="5" width="12.125" style="0" customWidth="1"/>
    <col min="6" max="6" width="12.75390625" style="0" customWidth="1"/>
    <col min="7" max="7" width="13.125" style="0" customWidth="1"/>
    <col min="8" max="8" width="12.375" style="0" customWidth="1"/>
  </cols>
  <sheetData>
    <row r="1" spans="1:11" ht="12.75">
      <c r="A1" s="5" t="s">
        <v>168</v>
      </c>
      <c r="B1" s="5"/>
      <c r="C1" s="5"/>
      <c r="D1" s="1"/>
      <c r="E1" s="1"/>
      <c r="F1" s="1"/>
      <c r="G1" s="1"/>
      <c r="H1" s="1"/>
      <c r="I1" s="1"/>
      <c r="J1" s="1"/>
      <c r="K1" s="1"/>
    </row>
    <row r="2" spans="1:11" ht="12.7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1"/>
    </row>
    <row r="3" spans="1:11" ht="12.7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1"/>
    </row>
    <row r="4" spans="1:11" ht="12.75">
      <c r="A4" s="1"/>
      <c r="B4" s="1"/>
      <c r="C4" s="1"/>
      <c r="D4" s="7"/>
      <c r="E4" s="8" t="s">
        <v>397</v>
      </c>
      <c r="F4" s="1"/>
      <c r="G4" s="1"/>
      <c r="H4" s="1"/>
      <c r="I4" s="1"/>
      <c r="J4" s="1"/>
      <c r="K4" s="1"/>
    </row>
    <row r="5" spans="1:11" ht="12.75">
      <c r="A5" s="9" t="s">
        <v>364</v>
      </c>
      <c r="B5" s="9"/>
      <c r="C5" s="9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423</v>
      </c>
      <c r="B6" s="9"/>
      <c r="C6" s="9"/>
      <c r="D6" s="1"/>
      <c r="E6" s="1"/>
      <c r="F6" s="1"/>
      <c r="G6" s="1" t="s">
        <v>432</v>
      </c>
      <c r="H6" s="1"/>
      <c r="I6" s="1"/>
      <c r="J6" s="1"/>
      <c r="K6" s="1"/>
    </row>
    <row r="7" spans="1:11" ht="12.75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 t="s">
        <v>425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 t="s">
        <v>433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9" t="s">
        <v>3</v>
      </c>
      <c r="B11" s="9"/>
      <c r="C11" s="9"/>
      <c r="D11" s="1"/>
      <c r="E11" s="1"/>
      <c r="F11" s="1"/>
      <c r="G11" s="1"/>
      <c r="H11" s="1"/>
      <c r="I11" s="1"/>
      <c r="J11" s="1"/>
      <c r="K11" s="1"/>
    </row>
    <row r="12" spans="1:11" ht="25.5">
      <c r="A12" s="10" t="s">
        <v>4</v>
      </c>
      <c r="B12" s="10"/>
      <c r="C12" s="10"/>
      <c r="D12" s="94" t="str">
        <f>A3</f>
        <v>Муниципальное бюджетное общеобразовательное учреждение "Намская улусная гимназия имени Н.С. Охлопкова" Муниципального образования "Намский улус" Республики Саха (Якутия).</v>
      </c>
      <c r="E12" s="94"/>
      <c r="F12" s="94"/>
      <c r="G12" s="94"/>
      <c r="H12" s="94"/>
      <c r="I12" s="94"/>
      <c r="J12" s="94"/>
      <c r="K12" s="1"/>
    </row>
    <row r="13" spans="1:11" ht="12.75">
      <c r="A13" s="10" t="s">
        <v>5</v>
      </c>
      <c r="B13" s="10"/>
      <c r="C13" s="10"/>
      <c r="D13" s="94" t="s">
        <v>6</v>
      </c>
      <c r="E13" s="94"/>
      <c r="F13" s="94"/>
      <c r="G13" s="94"/>
      <c r="H13" s="94"/>
      <c r="I13" s="94"/>
      <c r="J13" s="94"/>
      <c r="K13" s="1"/>
    </row>
    <row r="14" spans="1:11" ht="12.75">
      <c r="A14" s="10" t="s">
        <v>7</v>
      </c>
      <c r="B14" s="10"/>
      <c r="C14" s="10"/>
      <c r="D14" s="95">
        <v>40872</v>
      </c>
      <c r="E14" s="94"/>
      <c r="F14" s="94"/>
      <c r="G14" s="94"/>
      <c r="H14" s="94"/>
      <c r="I14" s="94"/>
      <c r="J14" s="94"/>
      <c r="K14" s="1"/>
    </row>
    <row r="15" spans="1:11" ht="12.75">
      <c r="A15" s="10" t="s">
        <v>8</v>
      </c>
      <c r="B15" s="10"/>
      <c r="C15" s="10"/>
      <c r="D15" s="94" t="s">
        <v>284</v>
      </c>
      <c r="E15" s="94"/>
      <c r="F15" s="94"/>
      <c r="G15" s="94"/>
      <c r="H15" s="94"/>
      <c r="I15" s="94"/>
      <c r="J15" s="94"/>
      <c r="K15" s="1"/>
    </row>
    <row r="16" spans="1:11" ht="12.75">
      <c r="A16" s="10" t="s">
        <v>9</v>
      </c>
      <c r="B16" s="10"/>
      <c r="C16" s="10"/>
      <c r="D16" s="94" t="s">
        <v>6</v>
      </c>
      <c r="E16" s="94"/>
      <c r="F16" s="94"/>
      <c r="G16" s="94"/>
      <c r="H16" s="94"/>
      <c r="I16" s="94"/>
      <c r="J16" s="94"/>
      <c r="K16" s="1"/>
    </row>
    <row r="17" spans="1:11" ht="12.75">
      <c r="A17" s="10" t="s">
        <v>10</v>
      </c>
      <c r="B17" s="10"/>
      <c r="C17" s="10"/>
      <c r="D17" s="94">
        <v>84116241280</v>
      </c>
      <c r="E17" s="94"/>
      <c r="F17" s="94"/>
      <c r="G17" s="94"/>
      <c r="H17" s="94"/>
      <c r="I17" s="94"/>
      <c r="J17" s="94"/>
      <c r="K17" s="1"/>
    </row>
    <row r="18" spans="1:11" ht="12.75">
      <c r="A18" s="10" t="s">
        <v>11</v>
      </c>
      <c r="B18" s="10"/>
      <c r="C18" s="10"/>
      <c r="D18" s="94">
        <v>84116241280</v>
      </c>
      <c r="E18" s="94"/>
      <c r="F18" s="94"/>
      <c r="G18" s="94"/>
      <c r="H18" s="94"/>
      <c r="I18" s="94"/>
      <c r="J18" s="94"/>
      <c r="K18" s="1"/>
    </row>
    <row r="19" spans="1:11" ht="12.75">
      <c r="A19" s="10" t="s">
        <v>12</v>
      </c>
      <c r="B19" s="10"/>
      <c r="C19" s="10"/>
      <c r="D19" s="96" t="s">
        <v>13</v>
      </c>
      <c r="E19" s="96"/>
      <c r="F19" s="96"/>
      <c r="G19" s="96"/>
      <c r="H19" s="96"/>
      <c r="I19" s="96"/>
      <c r="J19" s="96"/>
      <c r="K19" s="1"/>
    </row>
    <row r="20" spans="1:11" ht="12.75">
      <c r="A20" s="10" t="s">
        <v>14</v>
      </c>
      <c r="B20" s="10"/>
      <c r="C20" s="10"/>
      <c r="D20" s="94" t="s">
        <v>15</v>
      </c>
      <c r="E20" s="94"/>
      <c r="F20" s="94"/>
      <c r="G20" s="94"/>
      <c r="H20" s="94"/>
      <c r="I20" s="94"/>
      <c r="J20" s="94"/>
      <c r="K20" s="1"/>
    </row>
    <row r="21" spans="1:11" ht="12.75">
      <c r="A21" s="10" t="s">
        <v>16</v>
      </c>
      <c r="B21" s="10"/>
      <c r="C21" s="10"/>
      <c r="D21" s="94" t="s">
        <v>17</v>
      </c>
      <c r="E21" s="94"/>
      <c r="F21" s="94"/>
      <c r="G21" s="94"/>
      <c r="H21" s="94"/>
      <c r="I21" s="94"/>
      <c r="J21" s="94"/>
      <c r="K21" s="1"/>
    </row>
    <row r="22" spans="1:11" ht="12.75">
      <c r="A22" s="10" t="s">
        <v>18</v>
      </c>
      <c r="B22" s="10"/>
      <c r="C22" s="10"/>
      <c r="D22" s="94" t="s">
        <v>19</v>
      </c>
      <c r="E22" s="94"/>
      <c r="F22" s="94"/>
      <c r="G22" s="94"/>
      <c r="H22" s="94"/>
      <c r="I22" s="94"/>
      <c r="J22" s="94"/>
      <c r="K22" s="1"/>
    </row>
    <row r="23" spans="1:11" ht="12.75">
      <c r="A23" s="10" t="s">
        <v>20</v>
      </c>
      <c r="B23" s="10"/>
      <c r="C23" s="10"/>
      <c r="D23" s="94" t="s">
        <v>21</v>
      </c>
      <c r="E23" s="94"/>
      <c r="F23" s="94"/>
      <c r="G23" s="94"/>
      <c r="H23" s="94"/>
      <c r="I23" s="94"/>
      <c r="J23" s="94"/>
      <c r="K23" s="1"/>
    </row>
    <row r="24" spans="1:11" ht="12.75">
      <c r="A24" s="10" t="s">
        <v>22</v>
      </c>
      <c r="B24" s="10"/>
      <c r="C24" s="10"/>
      <c r="D24" s="94" t="s">
        <v>23</v>
      </c>
      <c r="E24" s="94"/>
      <c r="F24" s="94"/>
      <c r="G24" s="94"/>
      <c r="H24" s="94"/>
      <c r="I24" s="94"/>
      <c r="J24" s="94"/>
      <c r="K24" s="1"/>
    </row>
    <row r="25" spans="1:11" ht="12.75">
      <c r="A25" s="10" t="s">
        <v>24</v>
      </c>
      <c r="B25" s="10"/>
      <c r="C25" s="10"/>
      <c r="D25" s="94">
        <v>23292092</v>
      </c>
      <c r="E25" s="94"/>
      <c r="F25" s="94"/>
      <c r="G25" s="94"/>
      <c r="H25" s="94"/>
      <c r="I25" s="94"/>
      <c r="J25" s="94"/>
      <c r="K25" s="1"/>
    </row>
    <row r="26" spans="1:11" ht="25.5">
      <c r="A26" s="10" t="s">
        <v>25</v>
      </c>
      <c r="B26" s="10"/>
      <c r="C26" s="10"/>
      <c r="D26" s="94">
        <v>14</v>
      </c>
      <c r="E26" s="94"/>
      <c r="F26" s="94"/>
      <c r="G26" s="94"/>
      <c r="H26" s="94"/>
      <c r="I26" s="94"/>
      <c r="J26" s="94"/>
      <c r="K26" s="1"/>
    </row>
    <row r="27" spans="1:11" ht="12.75">
      <c r="A27" s="10" t="s">
        <v>26</v>
      </c>
      <c r="B27" s="10"/>
      <c r="C27" s="10"/>
      <c r="D27" s="94">
        <v>98235825001</v>
      </c>
      <c r="E27" s="94"/>
      <c r="F27" s="94"/>
      <c r="G27" s="94"/>
      <c r="H27" s="94"/>
      <c r="I27" s="94"/>
      <c r="J27" s="94"/>
      <c r="K27" s="1"/>
    </row>
    <row r="28" spans="1:11" ht="25.5">
      <c r="A28" s="10" t="s">
        <v>27</v>
      </c>
      <c r="B28" s="10"/>
      <c r="C28" s="10"/>
      <c r="D28" s="94">
        <v>72</v>
      </c>
      <c r="E28" s="94"/>
      <c r="F28" s="94"/>
      <c r="G28" s="94"/>
      <c r="H28" s="94"/>
      <c r="I28" s="94"/>
      <c r="J28" s="94"/>
      <c r="K28" s="1"/>
    </row>
    <row r="29" spans="1:11" ht="12.75">
      <c r="A29" s="10" t="s">
        <v>28</v>
      </c>
      <c r="B29" s="10"/>
      <c r="C29" s="10"/>
      <c r="D29" s="94">
        <v>49007</v>
      </c>
      <c r="E29" s="94"/>
      <c r="F29" s="94"/>
      <c r="G29" s="94"/>
      <c r="H29" s="94"/>
      <c r="I29" s="94"/>
      <c r="J29" s="94"/>
      <c r="K29" s="1"/>
    </row>
    <row r="30" spans="1:11" ht="38.25">
      <c r="A30" s="10" t="s">
        <v>29</v>
      </c>
      <c r="B30" s="12"/>
      <c r="C30" s="12"/>
      <c r="D30" s="97" t="s">
        <v>430</v>
      </c>
      <c r="E30" s="98"/>
      <c r="F30" s="98"/>
      <c r="G30" s="98"/>
      <c r="H30" s="98"/>
      <c r="I30" s="98"/>
      <c r="J30" s="99"/>
      <c r="K30" s="1"/>
    </row>
    <row r="31" spans="1:11" ht="12.75">
      <c r="A31" s="10" t="s">
        <v>30</v>
      </c>
      <c r="B31" s="10"/>
      <c r="C31" s="10"/>
      <c r="D31" s="94"/>
      <c r="E31" s="94"/>
      <c r="F31" s="94"/>
      <c r="G31" s="94"/>
      <c r="H31" s="94"/>
      <c r="I31" s="94"/>
      <c r="J31" s="94"/>
      <c r="K31" s="1"/>
    </row>
    <row r="32" spans="1:11" ht="25.5">
      <c r="A32" s="10" t="s">
        <v>31</v>
      </c>
      <c r="B32" s="10"/>
      <c r="C32" s="10"/>
      <c r="D32" s="94"/>
      <c r="E32" s="94"/>
      <c r="F32" s="94"/>
      <c r="G32" s="94"/>
      <c r="H32" s="94"/>
      <c r="I32" s="94"/>
      <c r="J32" s="94"/>
      <c r="K32" s="1"/>
    </row>
    <row r="33" spans="1:11" ht="51">
      <c r="A33" s="10" t="s">
        <v>32</v>
      </c>
      <c r="B33" s="10"/>
      <c r="C33" s="10"/>
      <c r="D33" s="100">
        <v>2014</v>
      </c>
      <c r="E33" s="100"/>
      <c r="F33" s="100"/>
      <c r="G33" s="100"/>
      <c r="H33" s="100"/>
      <c r="I33" s="100"/>
      <c r="J33" s="100"/>
      <c r="K33" s="1"/>
    </row>
    <row r="34" spans="1:11" ht="89.25">
      <c r="A34" s="10" t="s">
        <v>33</v>
      </c>
      <c r="B34" s="10"/>
      <c r="C34" s="10"/>
      <c r="D34" s="100" t="s">
        <v>283</v>
      </c>
      <c r="E34" s="100"/>
      <c r="F34" s="100"/>
      <c r="G34" s="100"/>
      <c r="H34" s="100"/>
      <c r="I34" s="100"/>
      <c r="J34" s="100"/>
      <c r="K34" s="1"/>
    </row>
    <row r="35" spans="1:11" ht="12.75">
      <c r="A35" s="13"/>
      <c r="B35" s="13"/>
      <c r="C35" s="13"/>
      <c r="D35" s="1"/>
      <c r="E35" s="1"/>
      <c r="F35" s="1"/>
      <c r="G35" s="1"/>
      <c r="H35" s="1"/>
      <c r="I35" s="1"/>
      <c r="J35" s="1"/>
      <c r="K35" s="1"/>
    </row>
    <row r="36" spans="1:11" ht="12.75">
      <c r="A36" s="9" t="s">
        <v>290</v>
      </c>
      <c r="B36" s="9"/>
      <c r="C36" s="9"/>
      <c r="D36" s="1"/>
      <c r="E36" s="1"/>
      <c r="F36" s="1"/>
      <c r="G36" s="1"/>
      <c r="H36" s="1"/>
      <c r="I36" s="1"/>
      <c r="J36" s="1"/>
      <c r="K36" s="1"/>
    </row>
    <row r="37" spans="1:11" ht="12.75">
      <c r="A37" s="1" t="s">
        <v>383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01" t="s">
        <v>276</v>
      </c>
      <c r="B38" s="101"/>
      <c r="C38" s="101"/>
      <c r="D38" s="101"/>
      <c r="E38" s="101"/>
      <c r="F38" s="101"/>
      <c r="G38" s="101"/>
      <c r="H38" s="101"/>
      <c r="I38" s="1"/>
      <c r="J38" s="1"/>
      <c r="K38" s="1"/>
    </row>
    <row r="39" spans="1:11" ht="12.75">
      <c r="A39" s="102" t="s">
        <v>277</v>
      </c>
      <c r="B39" s="102"/>
      <c r="C39" s="102"/>
      <c r="D39" s="102"/>
      <c r="E39" s="102"/>
      <c r="F39" s="102"/>
      <c r="G39" s="102"/>
      <c r="H39" s="102"/>
      <c r="I39" s="1"/>
      <c r="J39" s="1"/>
      <c r="K39" s="1"/>
    </row>
    <row r="40" spans="1:11" ht="12.75">
      <c r="A40" s="103" t="s">
        <v>278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1:11" ht="12.75">
      <c r="A41" s="103" t="s">
        <v>279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"/>
    </row>
    <row r="42" spans="1:11" ht="12.75">
      <c r="A42" s="103" t="s">
        <v>280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"/>
    </row>
    <row r="43" spans="1:11" ht="12.75">
      <c r="A43" s="103" t="s">
        <v>281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"/>
    </row>
    <row r="44" spans="1:11" ht="12.75">
      <c r="A44" s="103" t="s">
        <v>282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 t="s">
        <v>384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03" t="s">
        <v>210</v>
      </c>
      <c r="B47" s="103"/>
      <c r="C47" s="103"/>
      <c r="D47" s="103"/>
      <c r="E47" s="103"/>
      <c r="F47" s="103"/>
      <c r="G47" s="103"/>
      <c r="H47" s="1"/>
      <c r="I47" s="1"/>
      <c r="J47" s="1"/>
      <c r="K47" s="1"/>
    </row>
    <row r="48" spans="1:11" ht="12.75">
      <c r="A48" s="1" t="s">
        <v>211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 t="s">
        <v>212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 t="s">
        <v>213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 t="s">
        <v>214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 t="s">
        <v>215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 t="s">
        <v>200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 t="s">
        <v>201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 t="s">
        <v>216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 t="s">
        <v>219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04" t="s">
        <v>217</v>
      </c>
      <c r="B57" s="104"/>
      <c r="C57" s="104"/>
      <c r="D57" s="104"/>
      <c r="E57" s="104"/>
      <c r="F57" s="104"/>
      <c r="G57" s="104"/>
      <c r="H57" s="1"/>
      <c r="I57" s="1"/>
      <c r="J57" s="1"/>
      <c r="K57" s="1"/>
    </row>
    <row r="58" spans="1:11" ht="12.75">
      <c r="A58" s="1" t="s">
        <v>222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 t="s">
        <v>221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 t="s">
        <v>220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03" t="s">
        <v>218</v>
      </c>
      <c r="B61" s="103"/>
      <c r="C61" s="103"/>
      <c r="D61" s="103"/>
      <c r="E61" s="103"/>
      <c r="F61" s="103"/>
      <c r="G61" s="103"/>
      <c r="H61" s="103"/>
      <c r="I61" s="1"/>
      <c r="J61" s="1"/>
      <c r="K61" s="1"/>
    </row>
    <row r="62" spans="1:11" ht="12.75">
      <c r="A62" s="1" t="s">
        <v>207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03" t="s">
        <v>202</v>
      </c>
      <c r="B63" s="103"/>
      <c r="C63" s="103"/>
      <c r="D63" s="103"/>
      <c r="E63" s="103"/>
      <c r="F63" s="103"/>
      <c r="G63" s="103"/>
      <c r="H63" s="1"/>
      <c r="I63" s="1"/>
      <c r="J63" s="1"/>
      <c r="K63" s="1"/>
    </row>
    <row r="64" spans="1:11" ht="12.75">
      <c r="A64" s="1" t="s">
        <v>203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 t="s">
        <v>204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 t="s">
        <v>205</v>
      </c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 t="s">
        <v>206</v>
      </c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 t="s">
        <v>208</v>
      </c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 t="s">
        <v>209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05" t="s">
        <v>385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"/>
    </row>
    <row r="72" spans="1:11" ht="12.75">
      <c r="A72" s="106" t="s">
        <v>286</v>
      </c>
      <c r="B72" s="106"/>
      <c r="C72" s="106"/>
      <c r="D72" s="106"/>
      <c r="E72" s="106"/>
      <c r="F72" s="106"/>
      <c r="G72" s="106"/>
      <c r="H72" s="14"/>
      <c r="I72" s="14"/>
      <c r="J72" s="14"/>
      <c r="K72" s="1"/>
    </row>
    <row r="73" spans="1:11" ht="12.75">
      <c r="A73" s="106" t="s">
        <v>285</v>
      </c>
      <c r="B73" s="106"/>
      <c r="C73" s="106"/>
      <c r="D73" s="106"/>
      <c r="E73" s="106"/>
      <c r="F73" s="106"/>
      <c r="G73" s="106"/>
      <c r="H73" s="14"/>
      <c r="I73" s="14"/>
      <c r="J73" s="14"/>
      <c r="K73" s="1"/>
    </row>
    <row r="74" spans="1:11" ht="12.75">
      <c r="A74" s="107" t="s">
        <v>223</v>
      </c>
      <c r="B74" s="107"/>
      <c r="C74" s="107"/>
      <c r="D74" s="107"/>
      <c r="E74" s="107"/>
      <c r="F74" s="107"/>
      <c r="G74" s="15"/>
      <c r="H74" s="14"/>
      <c r="I74" s="14"/>
      <c r="J74" s="14"/>
      <c r="K74" s="1"/>
    </row>
    <row r="75" spans="1:11" ht="12.75">
      <c r="A75" s="107" t="s">
        <v>224</v>
      </c>
      <c r="B75" s="107"/>
      <c r="C75" s="107"/>
      <c r="D75" s="107"/>
      <c r="E75" s="107"/>
      <c r="F75" s="107"/>
      <c r="G75" s="15"/>
      <c r="H75" s="14"/>
      <c r="I75" s="14"/>
      <c r="J75" s="14"/>
      <c r="K75" s="1"/>
    </row>
    <row r="76" spans="1:11" ht="12.75">
      <c r="A76" s="107" t="s">
        <v>230</v>
      </c>
      <c r="B76" s="107"/>
      <c r="C76" s="107"/>
      <c r="D76" s="107"/>
      <c r="E76" s="107"/>
      <c r="F76" s="107"/>
      <c r="G76" s="15"/>
      <c r="H76" s="14"/>
      <c r="I76" s="14"/>
      <c r="J76" s="14"/>
      <c r="K76" s="1"/>
    </row>
    <row r="77" spans="1:11" ht="12.75">
      <c r="A77" s="107" t="s">
        <v>231</v>
      </c>
      <c r="B77" s="107"/>
      <c r="C77" s="107"/>
      <c r="D77" s="107"/>
      <c r="E77" s="107"/>
      <c r="F77" s="107"/>
      <c r="G77" s="15"/>
      <c r="H77" s="14"/>
      <c r="I77" s="14"/>
      <c r="J77" s="14"/>
      <c r="K77" s="1"/>
    </row>
    <row r="78" spans="1:11" ht="12.75">
      <c r="A78" s="106" t="s">
        <v>232</v>
      </c>
      <c r="B78" s="106"/>
      <c r="C78" s="106"/>
      <c r="D78" s="106"/>
      <c r="E78" s="106"/>
      <c r="F78" s="106"/>
      <c r="G78" s="15"/>
      <c r="H78" s="14"/>
      <c r="I78" s="14"/>
      <c r="J78" s="14"/>
      <c r="K78" s="1"/>
    </row>
    <row r="79" spans="1:11" ht="12.75">
      <c r="A79" s="107" t="s">
        <v>225</v>
      </c>
      <c r="B79" s="107"/>
      <c r="C79" s="107"/>
      <c r="D79" s="107"/>
      <c r="E79" s="107"/>
      <c r="F79" s="107"/>
      <c r="G79" s="15"/>
      <c r="H79" s="14"/>
      <c r="I79" s="14"/>
      <c r="J79" s="14"/>
      <c r="K79" s="1"/>
    </row>
    <row r="80" spans="1:11" ht="12.75">
      <c r="A80" s="107" t="s">
        <v>226</v>
      </c>
      <c r="B80" s="107"/>
      <c r="C80" s="107"/>
      <c r="D80" s="107"/>
      <c r="E80" s="107"/>
      <c r="F80" s="107"/>
      <c r="G80" s="15"/>
      <c r="H80" s="14"/>
      <c r="I80" s="14"/>
      <c r="J80" s="14"/>
      <c r="K80" s="1"/>
    </row>
    <row r="81" spans="1:11" ht="12.75">
      <c r="A81" s="107" t="s">
        <v>227</v>
      </c>
      <c r="B81" s="107"/>
      <c r="C81" s="107"/>
      <c r="D81" s="107"/>
      <c r="E81" s="107"/>
      <c r="F81" s="107"/>
      <c r="G81" s="15"/>
      <c r="H81" s="14"/>
      <c r="I81" s="14"/>
      <c r="J81" s="14"/>
      <c r="K81" s="1"/>
    </row>
    <row r="82" spans="1:11" ht="12.75">
      <c r="A82" s="107" t="s">
        <v>228</v>
      </c>
      <c r="B82" s="107"/>
      <c r="C82" s="107"/>
      <c r="D82" s="107"/>
      <c r="E82" s="107"/>
      <c r="F82" s="107"/>
      <c r="G82" s="15"/>
      <c r="H82" s="14"/>
      <c r="I82" s="14"/>
      <c r="J82" s="14"/>
      <c r="K82" s="1"/>
    </row>
    <row r="83" spans="1:11" ht="12.75">
      <c r="A83" s="107" t="s">
        <v>229</v>
      </c>
      <c r="B83" s="107"/>
      <c r="C83" s="107"/>
      <c r="D83" s="107"/>
      <c r="E83" s="107"/>
      <c r="F83" s="107"/>
      <c r="G83" s="15"/>
      <c r="H83" s="14"/>
      <c r="I83" s="14"/>
      <c r="J83" s="14"/>
      <c r="K83" s="1"/>
    </row>
    <row r="84" spans="1:11" ht="12.75">
      <c r="A84" s="108" t="s">
        <v>35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"/>
    </row>
    <row r="85" spans="1:11" ht="25.5">
      <c r="A85" s="17" t="s">
        <v>293</v>
      </c>
      <c r="B85" s="17"/>
      <c r="C85" s="17"/>
      <c r="D85" s="18" t="s">
        <v>36</v>
      </c>
      <c r="E85" s="1"/>
      <c r="F85" s="1"/>
      <c r="G85" s="1"/>
      <c r="H85" s="1"/>
      <c r="I85" s="1"/>
      <c r="J85" s="1"/>
      <c r="K85" s="1"/>
    </row>
    <row r="86" spans="1:11" ht="38.25">
      <c r="A86" s="16" t="s">
        <v>326</v>
      </c>
      <c r="B86" s="16"/>
      <c r="C86" s="16"/>
      <c r="D86" s="1" t="s">
        <v>37</v>
      </c>
      <c r="E86" s="1"/>
      <c r="F86" s="1"/>
      <c r="G86" s="1"/>
      <c r="H86" s="1"/>
      <c r="I86" s="1"/>
      <c r="J86" s="1"/>
      <c r="K86" s="1"/>
    </row>
    <row r="87" spans="1:11" ht="12.75">
      <c r="A87" s="16"/>
      <c r="B87" s="16"/>
      <c r="C87" s="16"/>
      <c r="D87" s="1" t="s">
        <v>38</v>
      </c>
      <c r="E87" s="1"/>
      <c r="F87" s="1"/>
      <c r="G87" s="1"/>
      <c r="H87" s="1"/>
      <c r="I87" s="1"/>
      <c r="J87" s="1"/>
      <c r="K87" s="1"/>
    </row>
    <row r="88" spans="1:11" ht="12.75">
      <c r="A88" s="16" t="s">
        <v>39</v>
      </c>
      <c r="B88" s="16"/>
      <c r="C88" s="16"/>
      <c r="D88" s="1" t="s">
        <v>40</v>
      </c>
      <c r="E88" s="1"/>
      <c r="F88" s="1"/>
      <c r="G88" s="1"/>
      <c r="H88" s="1"/>
      <c r="I88" s="1"/>
      <c r="J88" s="1"/>
      <c r="K88" s="1"/>
    </row>
    <row r="89" spans="1:11" ht="12.75">
      <c r="A89" s="16" t="s">
        <v>294</v>
      </c>
      <c r="B89" s="16"/>
      <c r="C89" s="16"/>
      <c r="D89" s="1" t="s">
        <v>41</v>
      </c>
      <c r="E89" s="1"/>
      <c r="F89" s="1"/>
      <c r="G89" s="1"/>
      <c r="H89" s="1"/>
      <c r="I89" s="1"/>
      <c r="J89" s="1"/>
      <c r="K89" s="1"/>
    </row>
    <row r="90" spans="1:11" ht="12.75">
      <c r="A90" s="16" t="s">
        <v>291</v>
      </c>
      <c r="B90" s="16"/>
      <c r="C90" s="16"/>
      <c r="D90" s="1" t="s">
        <v>233</v>
      </c>
      <c r="E90" s="1"/>
      <c r="F90" s="1"/>
      <c r="G90" s="1"/>
      <c r="H90" s="1"/>
      <c r="I90" s="1"/>
      <c r="J90" s="1"/>
      <c r="K90" s="1"/>
    </row>
    <row r="91" spans="1:11" ht="12.75">
      <c r="A91" s="109" t="s">
        <v>292</v>
      </c>
      <c r="B91" s="109"/>
      <c r="C91" s="109"/>
      <c r="D91" s="109"/>
      <c r="E91" s="109"/>
      <c r="F91" s="109"/>
      <c r="G91" s="1"/>
      <c r="H91" s="1"/>
      <c r="I91" s="1"/>
      <c r="J91" s="1"/>
      <c r="K91" s="1"/>
    </row>
    <row r="92" spans="1:11" ht="51">
      <c r="A92" s="19" t="s">
        <v>42</v>
      </c>
      <c r="B92" s="110">
        <v>28062.7</v>
      </c>
      <c r="C92" s="111"/>
      <c r="D92" s="112"/>
      <c r="E92" s="1"/>
      <c r="F92" s="1"/>
      <c r="G92" s="1"/>
      <c r="H92" s="1"/>
      <c r="I92" s="1"/>
      <c r="J92" s="1"/>
      <c r="K92" s="1"/>
    </row>
    <row r="93" spans="1:11" ht="51">
      <c r="A93" s="19" t="s">
        <v>43</v>
      </c>
      <c r="B93" s="110">
        <v>44979.4</v>
      </c>
      <c r="C93" s="111"/>
      <c r="D93" s="112"/>
      <c r="E93" s="1"/>
      <c r="F93" s="1"/>
      <c r="G93" s="1"/>
      <c r="H93" s="1"/>
      <c r="I93" s="1"/>
      <c r="J93" s="1"/>
      <c r="K93" s="1"/>
    </row>
    <row r="94" spans="1:11" ht="51">
      <c r="A94" s="19" t="s">
        <v>44</v>
      </c>
      <c r="B94" s="113"/>
      <c r="C94" s="114"/>
      <c r="D94" s="115"/>
      <c r="E94" s="1"/>
      <c r="F94" s="1"/>
      <c r="G94" s="1"/>
      <c r="H94" s="1"/>
      <c r="I94" s="1"/>
      <c r="J94" s="1"/>
      <c r="K94" s="1"/>
    </row>
    <row r="95" spans="1:11" ht="51">
      <c r="A95" s="19" t="s">
        <v>45</v>
      </c>
      <c r="B95" s="113"/>
      <c r="C95" s="114"/>
      <c r="D95" s="115"/>
      <c r="E95" s="1"/>
      <c r="F95" s="1"/>
      <c r="G95" s="1"/>
      <c r="H95" s="1"/>
      <c r="I95" s="1"/>
      <c r="J95" s="1"/>
      <c r="K95" s="1"/>
    </row>
    <row r="96" spans="1:11" ht="51">
      <c r="A96" s="19" t="s">
        <v>46</v>
      </c>
      <c r="B96" s="110">
        <v>16916.7</v>
      </c>
      <c r="C96" s="111"/>
      <c r="D96" s="112"/>
      <c r="E96" s="1"/>
      <c r="F96" s="1"/>
      <c r="G96" s="1"/>
      <c r="H96" s="1"/>
      <c r="I96" s="1"/>
      <c r="J96" s="1"/>
      <c r="K96" s="1"/>
    </row>
    <row r="97" spans="1:11" ht="38.25">
      <c r="A97" s="19" t="s">
        <v>47</v>
      </c>
      <c r="B97" s="110">
        <v>10182</v>
      </c>
      <c r="C97" s="111"/>
      <c r="D97" s="112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8" t="s">
        <v>401</v>
      </c>
      <c r="B99" s="8"/>
      <c r="C99" s="8"/>
      <c r="D99" s="1"/>
      <c r="E99" s="1"/>
      <c r="F99" s="1"/>
      <c r="G99" s="1"/>
      <c r="H99" s="1"/>
      <c r="I99" s="1"/>
      <c r="J99" s="1"/>
      <c r="K99" s="1"/>
    </row>
    <row r="100" spans="1:11" ht="12.75">
      <c r="A100" s="20"/>
      <c r="B100" s="20"/>
      <c r="C100" s="20"/>
      <c r="D100" s="1"/>
      <c r="E100" s="1"/>
      <c r="F100" s="21" t="s">
        <v>386</v>
      </c>
      <c r="G100" s="1"/>
      <c r="H100" s="1"/>
      <c r="I100" s="1"/>
      <c r="J100" s="1"/>
      <c r="K100" s="1"/>
    </row>
    <row r="101" spans="1:11" ht="38.25">
      <c r="A101" s="23" t="s">
        <v>49</v>
      </c>
      <c r="B101" s="23" t="s">
        <v>50</v>
      </c>
      <c r="C101" s="23" t="s">
        <v>51</v>
      </c>
      <c r="D101" s="23" t="s">
        <v>52</v>
      </c>
      <c r="E101" s="24"/>
      <c r="F101" s="25"/>
      <c r="G101" s="1"/>
      <c r="H101" s="1"/>
      <c r="I101" s="1"/>
      <c r="J101" s="1"/>
      <c r="K101" s="1"/>
    </row>
    <row r="102" spans="1:11" ht="12.75">
      <c r="A102" s="23">
        <v>2</v>
      </c>
      <c r="B102" s="23">
        <v>3</v>
      </c>
      <c r="C102" s="23">
        <v>4</v>
      </c>
      <c r="D102" s="23">
        <v>5</v>
      </c>
      <c r="E102" s="24"/>
      <c r="F102" s="25"/>
      <c r="G102" s="1"/>
      <c r="H102" s="1"/>
      <c r="I102" s="1"/>
      <c r="J102" s="1"/>
      <c r="K102" s="1"/>
    </row>
    <row r="103" spans="1:11" ht="38.25">
      <c r="A103" s="22" t="s">
        <v>53</v>
      </c>
      <c r="B103" s="22" t="s">
        <v>54</v>
      </c>
      <c r="C103" s="22">
        <v>41656.1</v>
      </c>
      <c r="D103" s="22">
        <v>44979.4</v>
      </c>
      <c r="E103" s="26"/>
      <c r="F103" s="27"/>
      <c r="G103" s="1"/>
      <c r="H103" s="1"/>
      <c r="I103" s="1"/>
      <c r="J103" s="1"/>
      <c r="K103" s="1"/>
    </row>
    <row r="104" spans="1:11" ht="12.75">
      <c r="A104" s="22" t="s">
        <v>55</v>
      </c>
      <c r="B104" s="22"/>
      <c r="C104" s="22"/>
      <c r="D104" s="22"/>
      <c r="E104" s="26"/>
      <c r="F104" s="27"/>
      <c r="G104" s="1"/>
      <c r="H104" s="1"/>
      <c r="I104" s="1"/>
      <c r="J104" s="1"/>
      <c r="K104" s="1"/>
    </row>
    <row r="105" spans="1:11" ht="25.5">
      <c r="A105" s="22" t="s">
        <v>56</v>
      </c>
      <c r="B105" s="22" t="s">
        <v>54</v>
      </c>
      <c r="C105" s="22">
        <v>28062.7</v>
      </c>
      <c r="D105" s="22">
        <v>28062.7</v>
      </c>
      <c r="E105" s="26"/>
      <c r="F105" s="27"/>
      <c r="G105" s="1"/>
      <c r="H105" s="1"/>
      <c r="I105" s="1"/>
      <c r="J105" s="1"/>
      <c r="K105" s="1"/>
    </row>
    <row r="106" spans="1:11" ht="25.5">
      <c r="A106" s="22" t="s">
        <v>57</v>
      </c>
      <c r="B106" s="22" t="s">
        <v>54</v>
      </c>
      <c r="C106" s="22">
        <v>7456.5</v>
      </c>
      <c r="D106" s="22">
        <v>10182</v>
      </c>
      <c r="E106" s="26"/>
      <c r="F106" s="27"/>
      <c r="G106" s="1"/>
      <c r="H106" s="1"/>
      <c r="I106" s="1"/>
      <c r="J106" s="1"/>
      <c r="K106" s="1"/>
    </row>
    <row r="107" spans="1:11" ht="38.25">
      <c r="A107" s="22" t="s">
        <v>58</v>
      </c>
      <c r="B107" s="22" t="s">
        <v>54</v>
      </c>
      <c r="C107" s="22">
        <v>19649.5</v>
      </c>
      <c r="D107" s="22">
        <v>19734.4</v>
      </c>
      <c r="E107" s="26"/>
      <c r="F107" s="27"/>
      <c r="G107" s="1"/>
      <c r="H107" s="1"/>
      <c r="I107" s="1"/>
      <c r="J107" s="1"/>
      <c r="K107" s="1"/>
    </row>
    <row r="108" spans="1:11" ht="12.75">
      <c r="A108" s="22" t="s">
        <v>55</v>
      </c>
      <c r="B108" s="22"/>
      <c r="C108" s="22"/>
      <c r="D108" s="22"/>
      <c r="E108" s="26"/>
      <c r="F108" s="27"/>
      <c r="G108" s="1"/>
      <c r="H108" s="1"/>
      <c r="I108" s="1"/>
      <c r="J108" s="1"/>
      <c r="K108" s="1"/>
    </row>
    <row r="109" spans="1:11" ht="25.5">
      <c r="A109" s="22" t="s">
        <v>59</v>
      </c>
      <c r="B109" s="22" t="s">
        <v>54</v>
      </c>
      <c r="C109" s="22">
        <v>17800.8</v>
      </c>
      <c r="D109" s="22">
        <v>16364.3</v>
      </c>
      <c r="E109" s="26"/>
      <c r="F109" s="27"/>
      <c r="G109" s="1"/>
      <c r="H109" s="1"/>
      <c r="I109" s="1"/>
      <c r="J109" s="1"/>
      <c r="K109" s="1"/>
    </row>
    <row r="110" spans="1:11" ht="25.5">
      <c r="A110" s="22" t="s">
        <v>60</v>
      </c>
      <c r="B110" s="22" t="s">
        <v>54</v>
      </c>
      <c r="C110" s="22">
        <v>1651.7</v>
      </c>
      <c r="D110" s="22">
        <v>23821.8</v>
      </c>
      <c r="E110" s="26"/>
      <c r="F110" s="27"/>
      <c r="G110" s="1"/>
      <c r="H110" s="1"/>
      <c r="I110" s="1"/>
      <c r="J110" s="1"/>
      <c r="K110" s="1"/>
    </row>
    <row r="111" spans="1:11" ht="51">
      <c r="A111" s="22" t="s">
        <v>61</v>
      </c>
      <c r="B111" s="22" t="s">
        <v>62</v>
      </c>
      <c r="C111" s="22">
        <v>6</v>
      </c>
      <c r="D111" s="22">
        <v>6</v>
      </c>
      <c r="E111" s="26"/>
      <c r="F111" s="27"/>
      <c r="G111" s="1"/>
      <c r="H111" s="1"/>
      <c r="I111" s="1"/>
      <c r="J111" s="1"/>
      <c r="K111" s="1"/>
    </row>
    <row r="112" spans="1:11" ht="12.75">
      <c r="A112" s="22" t="s">
        <v>55</v>
      </c>
      <c r="B112" s="22"/>
      <c r="C112" s="22"/>
      <c r="D112" s="22"/>
      <c r="E112" s="26"/>
      <c r="F112" s="27"/>
      <c r="G112" s="1"/>
      <c r="H112" s="1"/>
      <c r="I112" s="1"/>
      <c r="J112" s="1"/>
      <c r="K112" s="1"/>
    </row>
    <row r="113" spans="1:11" ht="12.75">
      <c r="A113" s="22" t="s">
        <v>63</v>
      </c>
      <c r="B113" s="22" t="s">
        <v>62</v>
      </c>
      <c r="C113" s="22">
        <v>2</v>
      </c>
      <c r="D113" s="22">
        <v>2</v>
      </c>
      <c r="E113" s="26"/>
      <c r="F113" s="27"/>
      <c r="G113" s="1"/>
      <c r="H113" s="1"/>
      <c r="I113" s="1"/>
      <c r="J113" s="1"/>
      <c r="K113" s="1"/>
    </row>
    <row r="114" spans="1:11" ht="12.75">
      <c r="A114" s="22" t="s">
        <v>64</v>
      </c>
      <c r="B114" s="22" t="s">
        <v>62</v>
      </c>
      <c r="C114" s="22">
        <v>4</v>
      </c>
      <c r="D114" s="22">
        <v>4</v>
      </c>
      <c r="E114" s="26"/>
      <c r="F114" s="27"/>
      <c r="G114" s="1"/>
      <c r="H114" s="1"/>
      <c r="I114" s="1"/>
      <c r="J114" s="1"/>
      <c r="K114" s="1"/>
    </row>
    <row r="115" spans="1:11" ht="12.75">
      <c r="A115" s="22" t="s">
        <v>65</v>
      </c>
      <c r="B115" s="22" t="s">
        <v>62</v>
      </c>
      <c r="C115" s="22"/>
      <c r="D115" s="22"/>
      <c r="E115" s="26"/>
      <c r="F115" s="27"/>
      <c r="G115" s="1"/>
      <c r="H115" s="1"/>
      <c r="I115" s="1"/>
      <c r="J115" s="1"/>
      <c r="K115" s="1"/>
    </row>
    <row r="116" spans="1:11" ht="51">
      <c r="A116" s="22" t="s">
        <v>66</v>
      </c>
      <c r="B116" s="22" t="s">
        <v>67</v>
      </c>
      <c r="C116" s="22">
        <v>3392.2</v>
      </c>
      <c r="D116" s="22">
        <v>3392.2</v>
      </c>
      <c r="E116" s="26"/>
      <c r="F116" s="27"/>
      <c r="G116" s="1"/>
      <c r="H116" s="1"/>
      <c r="I116" s="1"/>
      <c r="J116" s="1"/>
      <c r="K116" s="1"/>
    </row>
    <row r="117" spans="1:11" ht="12.75">
      <c r="A117" s="22" t="s">
        <v>55</v>
      </c>
      <c r="B117" s="22"/>
      <c r="C117" s="22"/>
      <c r="D117" s="22"/>
      <c r="E117" s="26"/>
      <c r="F117" s="27"/>
      <c r="G117" s="1"/>
      <c r="H117" s="1"/>
      <c r="I117" s="1"/>
      <c r="J117" s="1"/>
      <c r="K117" s="1"/>
    </row>
    <row r="118" spans="1:11" ht="38.25">
      <c r="A118" s="22" t="s">
        <v>68</v>
      </c>
      <c r="B118" s="22" t="s">
        <v>67</v>
      </c>
      <c r="C118" s="22"/>
      <c r="D118" s="22"/>
      <c r="E118" s="26"/>
      <c r="F118" s="27"/>
      <c r="G118" s="1"/>
      <c r="H118" s="1"/>
      <c r="I118" s="1"/>
      <c r="J118" s="1"/>
      <c r="K118" s="1"/>
    </row>
    <row r="119" spans="1:11" ht="51">
      <c r="A119" s="22" t="s">
        <v>69</v>
      </c>
      <c r="B119" s="22" t="s">
        <v>67</v>
      </c>
      <c r="C119" s="22">
        <v>3392.2</v>
      </c>
      <c r="D119" s="22">
        <v>3392.2</v>
      </c>
      <c r="E119" s="26"/>
      <c r="F119" s="27"/>
      <c r="G119" s="1"/>
      <c r="H119" s="1"/>
      <c r="I119" s="1"/>
      <c r="J119" s="1"/>
      <c r="K119" s="1"/>
    </row>
    <row r="120" spans="1:11" ht="25.5">
      <c r="A120" s="28" t="s">
        <v>70</v>
      </c>
      <c r="B120" s="22" t="s">
        <v>54</v>
      </c>
      <c r="C120" s="22"/>
      <c r="D120" s="22"/>
      <c r="E120" s="26"/>
      <c r="F120" s="27"/>
      <c r="G120" s="1"/>
      <c r="H120" s="1"/>
      <c r="I120" s="1"/>
      <c r="J120" s="1"/>
      <c r="K120" s="1"/>
    </row>
    <row r="121" spans="1:11" ht="12.75">
      <c r="A121" s="28" t="s">
        <v>71</v>
      </c>
      <c r="B121" s="22"/>
      <c r="C121" s="22"/>
      <c r="D121" s="29"/>
      <c r="E121" s="26"/>
      <c r="F121" s="27"/>
      <c r="G121" s="1"/>
      <c r="H121" s="1"/>
      <c r="I121" s="1"/>
      <c r="J121" s="1"/>
      <c r="K121" s="1"/>
    </row>
    <row r="122" spans="1:11" ht="25.5">
      <c r="A122" s="28" t="s">
        <v>72</v>
      </c>
      <c r="B122" s="22" t="s">
        <v>54</v>
      </c>
      <c r="C122" s="26"/>
      <c r="D122" s="26"/>
      <c r="E122" s="26"/>
      <c r="F122" s="90"/>
      <c r="G122" s="1"/>
      <c r="H122" s="1"/>
      <c r="I122" s="1"/>
      <c r="J122" s="1"/>
      <c r="K122" s="1"/>
    </row>
    <row r="123" spans="1:11" ht="12.75">
      <c r="A123" s="28" t="s">
        <v>73</v>
      </c>
      <c r="B123" s="22"/>
      <c r="C123" s="26"/>
      <c r="D123" s="26"/>
      <c r="E123" s="26"/>
      <c r="F123" s="90"/>
      <c r="G123" s="1"/>
      <c r="H123" s="1"/>
      <c r="I123" s="1"/>
      <c r="J123" s="1"/>
      <c r="K123" s="1"/>
    </row>
    <row r="124" spans="1:11" ht="25.5">
      <c r="A124" s="28" t="s">
        <v>74</v>
      </c>
      <c r="B124" s="22" t="s">
        <v>54</v>
      </c>
      <c r="C124" s="26">
        <v>1006.4</v>
      </c>
      <c r="D124" s="26"/>
      <c r="E124" s="26"/>
      <c r="F124" s="90"/>
      <c r="G124" s="1"/>
      <c r="H124" s="1"/>
      <c r="I124" s="1"/>
      <c r="J124" s="1"/>
      <c r="K124" s="1"/>
    </row>
    <row r="125" spans="1:11" ht="12.75">
      <c r="A125" s="28" t="s">
        <v>75</v>
      </c>
      <c r="B125" s="30"/>
      <c r="C125" s="26"/>
      <c r="D125" s="26"/>
      <c r="E125" s="26"/>
      <c r="F125" s="90"/>
      <c r="G125" s="1"/>
      <c r="H125" s="1"/>
      <c r="I125" s="1"/>
      <c r="J125" s="1"/>
      <c r="K125" s="1"/>
    </row>
    <row r="126" spans="1:11" ht="25.5">
      <c r="A126" s="28" t="s">
        <v>76</v>
      </c>
      <c r="B126" s="22" t="s">
        <v>54</v>
      </c>
      <c r="C126" s="22">
        <v>355</v>
      </c>
      <c r="D126" s="31"/>
      <c r="E126" s="26"/>
      <c r="F126" s="27"/>
      <c r="G126" s="1"/>
      <c r="H126" s="1"/>
      <c r="I126" s="1"/>
      <c r="J126" s="1"/>
      <c r="K126" s="1"/>
    </row>
    <row r="127" spans="1:11" ht="12.75">
      <c r="A127" s="28" t="s">
        <v>71</v>
      </c>
      <c r="B127" s="22"/>
      <c r="C127" s="22"/>
      <c r="D127" s="22"/>
      <c r="E127" s="26"/>
      <c r="F127" s="27"/>
      <c r="G127" s="1"/>
      <c r="H127" s="1"/>
      <c r="I127" s="1"/>
      <c r="J127" s="1"/>
      <c r="K127" s="1"/>
    </row>
    <row r="128" spans="1:11" ht="38.25">
      <c r="A128" s="32" t="s">
        <v>77</v>
      </c>
      <c r="B128" s="22" t="s">
        <v>54</v>
      </c>
      <c r="C128" s="22"/>
      <c r="D128" s="22"/>
      <c r="E128" s="26"/>
      <c r="F128" s="27"/>
      <c r="G128" s="1"/>
      <c r="H128" s="1"/>
      <c r="I128" s="1"/>
      <c r="J128" s="1"/>
      <c r="K128" s="1"/>
    </row>
    <row r="129" spans="1:11" ht="12.75">
      <c r="A129" s="22"/>
      <c r="B129" s="22"/>
      <c r="C129" s="22"/>
      <c r="D129" s="22"/>
      <c r="E129" s="26"/>
      <c r="F129" s="27"/>
      <c r="G129" s="1"/>
      <c r="H129" s="1"/>
      <c r="I129" s="1"/>
      <c r="J129" s="1"/>
      <c r="K129" s="1"/>
    </row>
    <row r="130" spans="1:11" ht="12.75">
      <c r="A130" s="16"/>
      <c r="B130" s="16"/>
      <c r="C130" s="16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33" t="s">
        <v>387</v>
      </c>
      <c r="B131" s="33"/>
      <c r="C131" s="33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34" t="s">
        <v>388</v>
      </c>
      <c r="B132" s="34"/>
      <c r="C132" s="34"/>
      <c r="D132" s="1" t="s">
        <v>79</v>
      </c>
      <c r="E132" s="1"/>
      <c r="F132" s="1"/>
      <c r="G132" s="1"/>
      <c r="H132" s="1"/>
      <c r="I132" s="1"/>
      <c r="J132" s="1"/>
      <c r="K132" s="1"/>
    </row>
    <row r="133" spans="1:11" ht="12.75">
      <c r="A133" s="116" t="s">
        <v>389</v>
      </c>
      <c r="B133" s="116"/>
      <c r="C133" s="35"/>
      <c r="D133" s="36" t="s">
        <v>15</v>
      </c>
      <c r="E133" s="1"/>
      <c r="F133" s="1"/>
      <c r="G133" s="1"/>
      <c r="H133" s="1"/>
      <c r="I133" s="1"/>
      <c r="J133" s="1"/>
      <c r="K133" s="1"/>
    </row>
    <row r="134" spans="1:11" ht="12.75">
      <c r="A134" s="116" t="s">
        <v>199</v>
      </c>
      <c r="B134" s="116"/>
      <c r="C134" s="35"/>
      <c r="D134" s="91" t="s">
        <v>324</v>
      </c>
      <c r="E134" s="91"/>
      <c r="F134" s="91"/>
      <c r="G134" s="91"/>
      <c r="H134" s="1"/>
      <c r="I134" s="1"/>
      <c r="J134" s="1"/>
      <c r="K134" s="1"/>
    </row>
    <row r="135" spans="1:11" ht="12.75">
      <c r="A135" s="34"/>
      <c r="B135" s="34"/>
      <c r="C135" s="34"/>
      <c r="D135" s="91"/>
      <c r="E135" s="91"/>
      <c r="F135" s="91"/>
      <c r="G135" s="91"/>
      <c r="H135" s="1"/>
      <c r="I135" s="1"/>
      <c r="J135" s="1"/>
      <c r="K135" s="1"/>
    </row>
    <row r="136" spans="1:11" ht="12.75">
      <c r="A136" s="117" t="s">
        <v>234</v>
      </c>
      <c r="B136" s="117"/>
      <c r="C136" s="37"/>
      <c r="D136" s="91"/>
      <c r="E136" s="91"/>
      <c r="F136" s="91"/>
      <c r="G136" s="91"/>
      <c r="H136" s="1"/>
      <c r="I136" s="1"/>
      <c r="J136" s="1"/>
      <c r="K136" s="1"/>
    </row>
    <row r="137" spans="1:11" ht="12.75">
      <c r="A137" s="117"/>
      <c r="B137" s="117"/>
      <c r="C137" s="37"/>
      <c r="D137" s="91" t="s">
        <v>238</v>
      </c>
      <c r="E137" s="91"/>
      <c r="F137" s="91"/>
      <c r="G137" s="91"/>
      <c r="H137" s="1"/>
      <c r="I137" s="1"/>
      <c r="J137" s="1"/>
      <c r="K137" s="1"/>
    </row>
    <row r="138" spans="1:11" ht="12.75">
      <c r="A138" s="35"/>
      <c r="B138" s="35"/>
      <c r="C138" s="35"/>
      <c r="D138" s="91" t="s">
        <v>235</v>
      </c>
      <c r="E138" s="91"/>
      <c r="F138" s="91"/>
      <c r="G138" s="91"/>
      <c r="H138" s="1"/>
      <c r="I138" s="1"/>
      <c r="J138" s="1"/>
      <c r="K138" s="1"/>
    </row>
    <row r="139" spans="1:11" ht="12.75">
      <c r="A139" s="35"/>
      <c r="B139" s="35"/>
      <c r="C139" s="35"/>
      <c r="D139" s="91" t="s">
        <v>413</v>
      </c>
      <c r="E139" s="91"/>
      <c r="F139" s="91"/>
      <c r="G139" s="91"/>
      <c r="H139" s="1"/>
      <c r="I139" s="1"/>
      <c r="J139" s="1"/>
      <c r="K139" s="1"/>
    </row>
    <row r="140" spans="1:11" ht="12.75">
      <c r="A140" s="35"/>
      <c r="B140" s="35"/>
      <c r="C140" s="35"/>
      <c r="D140" s="91" t="s">
        <v>236</v>
      </c>
      <c r="E140" s="91"/>
      <c r="F140" s="91"/>
      <c r="G140" s="91"/>
      <c r="H140" s="1"/>
      <c r="I140" s="1"/>
      <c r="J140" s="1"/>
      <c r="K140" s="1"/>
    </row>
    <row r="141" spans="1:11" ht="12.75">
      <c r="A141" s="35"/>
      <c r="B141" s="35"/>
      <c r="C141" s="35"/>
      <c r="D141" s="91" t="s">
        <v>237</v>
      </c>
      <c r="E141" s="91"/>
      <c r="F141" s="91"/>
      <c r="G141" s="91"/>
      <c r="H141" s="1"/>
      <c r="I141" s="1"/>
      <c r="J141" s="1"/>
      <c r="K141" s="1"/>
    </row>
    <row r="142" spans="1:11" ht="12.75">
      <c r="A142" s="35"/>
      <c r="B142" s="35"/>
      <c r="C142" s="35"/>
      <c r="D142" s="91" t="s">
        <v>176</v>
      </c>
      <c r="E142" s="91"/>
      <c r="F142" s="91"/>
      <c r="G142" s="91"/>
      <c r="H142" s="1"/>
      <c r="I142" s="1"/>
      <c r="J142" s="1"/>
      <c r="K142" s="1"/>
    </row>
    <row r="143" spans="1:11" ht="12.75">
      <c r="A143" s="35"/>
      <c r="B143" s="35"/>
      <c r="C143" s="35"/>
      <c r="D143" s="91" t="s">
        <v>177</v>
      </c>
      <c r="E143" s="91"/>
      <c r="F143" s="91"/>
      <c r="G143" s="91"/>
      <c r="H143" s="1"/>
      <c r="I143" s="1"/>
      <c r="J143" s="1"/>
      <c r="K143" s="1"/>
    </row>
    <row r="144" spans="1:11" ht="12.75">
      <c r="A144" s="35"/>
      <c r="B144" s="35"/>
      <c r="C144" s="35"/>
      <c r="D144" s="91" t="s">
        <v>178</v>
      </c>
      <c r="E144" s="91"/>
      <c r="F144" s="91"/>
      <c r="G144" s="91"/>
      <c r="H144" s="1"/>
      <c r="I144" s="1"/>
      <c r="J144" s="1"/>
      <c r="K144" s="1"/>
    </row>
    <row r="145" spans="1:11" ht="12.75">
      <c r="A145" s="35"/>
      <c r="B145" s="35"/>
      <c r="C145" s="35"/>
      <c r="D145" s="91" t="s">
        <v>179</v>
      </c>
      <c r="E145" s="91"/>
      <c r="F145" s="91"/>
      <c r="G145" s="91"/>
      <c r="H145" s="1"/>
      <c r="I145" s="1"/>
      <c r="J145" s="1"/>
      <c r="K145" s="1"/>
    </row>
    <row r="146" spans="1:11" ht="12.75">
      <c r="A146" s="35"/>
      <c r="B146" s="35"/>
      <c r="C146" s="35"/>
      <c r="D146" s="91" t="s">
        <v>180</v>
      </c>
      <c r="E146" s="91"/>
      <c r="F146" s="91"/>
      <c r="G146" s="91"/>
      <c r="H146" s="1"/>
      <c r="I146" s="1"/>
      <c r="J146" s="1"/>
      <c r="K146" s="1"/>
    </row>
    <row r="147" spans="1:11" ht="12.75">
      <c r="A147" s="35"/>
      <c r="B147" s="35"/>
      <c r="C147" s="35"/>
      <c r="D147" s="91" t="s">
        <v>181</v>
      </c>
      <c r="E147" s="91"/>
      <c r="F147" s="91"/>
      <c r="G147" s="91"/>
      <c r="H147" s="1"/>
      <c r="I147" s="1"/>
      <c r="J147" s="1"/>
      <c r="K147" s="1"/>
    </row>
    <row r="148" spans="1:11" ht="12.75">
      <c r="A148" s="35"/>
      <c r="B148" s="35"/>
      <c r="C148" s="35"/>
      <c r="D148" s="91" t="s">
        <v>414</v>
      </c>
      <c r="E148" s="91"/>
      <c r="F148" s="91"/>
      <c r="G148" s="91"/>
      <c r="H148" s="1"/>
      <c r="I148" s="1"/>
      <c r="J148" s="1"/>
      <c r="K148" s="1"/>
    </row>
    <row r="149" spans="1:11" ht="12.75">
      <c r="A149" s="35"/>
      <c r="B149" s="35"/>
      <c r="C149" s="35"/>
      <c r="D149" s="91" t="s">
        <v>182</v>
      </c>
      <c r="E149" s="91"/>
      <c r="F149" s="91"/>
      <c r="G149" s="91"/>
      <c r="H149" s="1"/>
      <c r="I149" s="1"/>
      <c r="J149" s="1"/>
      <c r="K149" s="1"/>
    </row>
    <row r="150" spans="1:11" ht="12.75">
      <c r="A150" s="35"/>
      <c r="B150" s="35"/>
      <c r="C150" s="35"/>
      <c r="D150" s="91" t="s">
        <v>183</v>
      </c>
      <c r="E150" s="91"/>
      <c r="F150" s="91"/>
      <c r="G150" s="91"/>
      <c r="H150" s="1"/>
      <c r="I150" s="1"/>
      <c r="J150" s="1"/>
      <c r="K150" s="1"/>
    </row>
    <row r="151" spans="1:11" ht="12.75">
      <c r="A151" s="35"/>
      <c r="B151" s="35"/>
      <c r="C151" s="35"/>
      <c r="D151" s="91" t="s">
        <v>184</v>
      </c>
      <c r="E151" s="91"/>
      <c r="F151" s="91"/>
      <c r="G151" s="91"/>
      <c r="H151" s="1"/>
      <c r="I151" s="1"/>
      <c r="J151" s="1"/>
      <c r="K151" s="1"/>
    </row>
    <row r="152" spans="1:11" ht="12.75">
      <c r="A152" s="35"/>
      <c r="B152" s="35"/>
      <c r="C152" s="35"/>
      <c r="D152" s="91" t="s">
        <v>185</v>
      </c>
      <c r="E152" s="91"/>
      <c r="F152" s="91"/>
      <c r="G152" s="91"/>
      <c r="H152" s="1"/>
      <c r="I152" s="1"/>
      <c r="J152" s="1"/>
      <c r="K152" s="1"/>
    </row>
    <row r="153" spans="1:11" ht="12.75">
      <c r="A153" s="35"/>
      <c r="B153" s="35"/>
      <c r="C153" s="35"/>
      <c r="D153" s="91" t="s">
        <v>186</v>
      </c>
      <c r="E153" s="91"/>
      <c r="F153" s="91"/>
      <c r="G153" s="91"/>
      <c r="H153" s="1"/>
      <c r="I153" s="1"/>
      <c r="J153" s="1"/>
      <c r="K153" s="1"/>
    </row>
    <row r="154" spans="1:11" ht="12.75">
      <c r="A154" s="35"/>
      <c r="B154" s="35"/>
      <c r="C154" s="35"/>
      <c r="D154" s="91" t="s">
        <v>187</v>
      </c>
      <c r="E154" s="91"/>
      <c r="F154" s="91"/>
      <c r="G154" s="91"/>
      <c r="H154" s="1"/>
      <c r="I154" s="1"/>
      <c r="J154" s="1"/>
      <c r="K154" s="1"/>
    </row>
    <row r="155" spans="1:11" ht="12.75">
      <c r="A155" s="35"/>
      <c r="B155" s="35"/>
      <c r="C155" s="35"/>
      <c r="D155" s="91" t="s">
        <v>188</v>
      </c>
      <c r="E155" s="91"/>
      <c r="F155" s="91"/>
      <c r="G155" s="91"/>
      <c r="H155" s="1"/>
      <c r="I155" s="1"/>
      <c r="J155" s="1"/>
      <c r="K155" s="1"/>
    </row>
    <row r="156" spans="1:11" ht="12.75">
      <c r="A156" s="35"/>
      <c r="B156" s="35"/>
      <c r="C156" s="35"/>
      <c r="D156" s="90" t="s">
        <v>189</v>
      </c>
      <c r="E156" s="90"/>
      <c r="F156" s="90"/>
      <c r="G156" s="90"/>
      <c r="H156" s="1"/>
      <c r="I156" s="1"/>
      <c r="J156" s="1"/>
      <c r="K156" s="1"/>
    </row>
    <row r="157" spans="1:11" ht="12.75">
      <c r="A157" s="35"/>
      <c r="B157" s="35"/>
      <c r="C157" s="35"/>
      <c r="D157" s="90" t="s">
        <v>190</v>
      </c>
      <c r="E157" s="90"/>
      <c r="F157" s="90"/>
      <c r="G157" s="90"/>
      <c r="H157" s="1"/>
      <c r="I157" s="1"/>
      <c r="J157" s="1"/>
      <c r="K157" s="1"/>
    </row>
    <row r="158" spans="1:11" ht="12.75">
      <c r="A158" s="35"/>
      <c r="B158" s="35"/>
      <c r="C158" s="35"/>
      <c r="D158" s="91" t="s">
        <v>192</v>
      </c>
      <c r="E158" s="91"/>
      <c r="F158" s="91"/>
      <c r="G158" s="91"/>
      <c r="H158" s="1"/>
      <c r="I158" s="1"/>
      <c r="J158" s="1"/>
      <c r="K158" s="1"/>
    </row>
    <row r="159" spans="1:11" ht="12.75">
      <c r="A159" s="35"/>
      <c r="B159" s="35"/>
      <c r="C159" s="35"/>
      <c r="D159" s="90" t="s">
        <v>191</v>
      </c>
      <c r="E159" s="90"/>
      <c r="F159" s="90"/>
      <c r="G159" s="90"/>
      <c r="H159" s="1"/>
      <c r="I159" s="1"/>
      <c r="J159" s="1"/>
      <c r="K159" s="1"/>
    </row>
    <row r="160" spans="1:11" ht="12.75">
      <c r="A160" s="35"/>
      <c r="B160" s="35"/>
      <c r="C160" s="35"/>
      <c r="D160" s="91" t="s">
        <v>411</v>
      </c>
      <c r="E160" s="91"/>
      <c r="F160" s="91"/>
      <c r="G160" s="91"/>
      <c r="H160" s="1"/>
      <c r="I160" s="1"/>
      <c r="J160" s="1"/>
      <c r="K160" s="1"/>
    </row>
    <row r="161" spans="1:11" ht="12.75">
      <c r="A161" s="35"/>
      <c r="B161" s="35"/>
      <c r="C161" s="35"/>
      <c r="D161" s="91" t="s">
        <v>194</v>
      </c>
      <c r="E161" s="91"/>
      <c r="F161" s="91"/>
      <c r="G161" s="91"/>
      <c r="H161" s="1"/>
      <c r="I161" s="1"/>
      <c r="J161" s="1"/>
      <c r="K161" s="1"/>
    </row>
    <row r="162" spans="1:11" ht="12.75">
      <c r="A162" s="35"/>
      <c r="B162" s="35"/>
      <c r="C162" s="35"/>
      <c r="D162" s="91" t="s">
        <v>193</v>
      </c>
      <c r="E162" s="91"/>
      <c r="F162" s="91"/>
      <c r="G162" s="91"/>
      <c r="H162" s="1"/>
      <c r="I162" s="1"/>
      <c r="J162" s="1"/>
      <c r="K162" s="1"/>
    </row>
    <row r="163" spans="1:11" ht="12.75">
      <c r="A163" s="35"/>
      <c r="B163" s="35"/>
      <c r="C163" s="35"/>
      <c r="D163" s="90" t="s">
        <v>195</v>
      </c>
      <c r="E163" s="90"/>
      <c r="F163" s="90"/>
      <c r="G163" s="90"/>
      <c r="H163" s="1"/>
      <c r="I163" s="1"/>
      <c r="J163" s="1"/>
      <c r="K163" s="1"/>
    </row>
    <row r="164" spans="1:11" ht="12.75">
      <c r="A164" s="35"/>
      <c r="B164" s="35"/>
      <c r="C164" s="35"/>
      <c r="D164" s="91" t="s">
        <v>196</v>
      </c>
      <c r="E164" s="91"/>
      <c r="F164" s="91"/>
      <c r="G164" s="91"/>
      <c r="H164" s="1"/>
      <c r="I164" s="1"/>
      <c r="J164" s="1"/>
      <c r="K164" s="1"/>
    </row>
    <row r="165" spans="1:11" ht="12.75">
      <c r="A165" s="35"/>
      <c r="B165" s="35"/>
      <c r="C165" s="35"/>
      <c r="D165" s="90" t="s">
        <v>197</v>
      </c>
      <c r="E165" s="90"/>
      <c r="F165" s="90"/>
      <c r="G165" s="90"/>
      <c r="H165" s="1"/>
      <c r="I165" s="1"/>
      <c r="J165" s="1"/>
      <c r="K165" s="1"/>
    </row>
    <row r="166" spans="1:11" ht="12.75">
      <c r="A166" s="35"/>
      <c r="B166" s="35"/>
      <c r="C166" s="35"/>
      <c r="D166" s="91" t="s">
        <v>198</v>
      </c>
      <c r="E166" s="91"/>
      <c r="F166" s="91"/>
      <c r="G166" s="91"/>
      <c r="H166" s="1"/>
      <c r="I166" s="1"/>
      <c r="J166" s="1"/>
      <c r="K166" s="1"/>
    </row>
    <row r="167" spans="1:11" ht="12.75">
      <c r="A167" s="35"/>
      <c r="B167" s="35"/>
      <c r="C167" s="35"/>
      <c r="D167" s="91" t="s">
        <v>327</v>
      </c>
      <c r="E167" s="91"/>
      <c r="F167" s="91"/>
      <c r="G167" s="91"/>
      <c r="H167" s="1"/>
      <c r="I167" s="1"/>
      <c r="J167" s="1"/>
      <c r="K167" s="1"/>
    </row>
    <row r="168" spans="1:11" ht="12.75">
      <c r="A168" s="35"/>
      <c r="B168" s="35"/>
      <c r="C168" s="35"/>
      <c r="D168" s="91" t="s">
        <v>328</v>
      </c>
      <c r="E168" s="91"/>
      <c r="F168" s="91"/>
      <c r="G168" s="91"/>
      <c r="H168" s="1"/>
      <c r="I168" s="1"/>
      <c r="J168" s="1"/>
      <c r="K168" s="1"/>
    </row>
    <row r="169" spans="1:11" ht="12.75">
      <c r="A169" s="35"/>
      <c r="B169" s="35"/>
      <c r="C169" s="35"/>
      <c r="D169" s="91" t="s">
        <v>329</v>
      </c>
      <c r="E169" s="91"/>
      <c r="F169" s="91"/>
      <c r="G169" s="91"/>
      <c r="H169" s="1"/>
      <c r="I169" s="1"/>
      <c r="J169" s="1"/>
      <c r="K169" s="1"/>
    </row>
    <row r="170" spans="1:11" ht="12.75">
      <c r="A170" s="35"/>
      <c r="B170" s="35"/>
      <c r="C170" s="35"/>
      <c r="D170" s="91" t="s">
        <v>330</v>
      </c>
      <c r="E170" s="91"/>
      <c r="F170" s="91"/>
      <c r="G170" s="91"/>
      <c r="H170" s="1"/>
      <c r="I170" s="1"/>
      <c r="J170" s="1"/>
      <c r="K170" s="1"/>
    </row>
    <row r="171" spans="1:11" ht="12.75">
      <c r="A171" s="35"/>
      <c r="B171" s="35"/>
      <c r="C171" s="35"/>
      <c r="D171" s="91" t="s">
        <v>331</v>
      </c>
      <c r="E171" s="91"/>
      <c r="F171" s="91"/>
      <c r="G171" s="91"/>
      <c r="H171" s="1"/>
      <c r="I171" s="1"/>
      <c r="J171" s="1"/>
      <c r="K171" s="1"/>
    </row>
    <row r="172" spans="1:11" ht="12.75">
      <c r="A172" s="35"/>
      <c r="B172" s="35"/>
      <c r="C172" s="35"/>
      <c r="D172" s="90" t="s">
        <v>332</v>
      </c>
      <c r="E172" s="90"/>
      <c r="F172" s="90"/>
      <c r="G172" s="90"/>
      <c r="H172" s="1"/>
      <c r="I172" s="1"/>
      <c r="J172" s="1"/>
      <c r="K172" s="1"/>
    </row>
    <row r="173" spans="1:11" ht="12.75">
      <c r="A173" s="35"/>
      <c r="B173" s="35"/>
      <c r="C173" s="35"/>
      <c r="D173" s="90" t="s">
        <v>333</v>
      </c>
      <c r="E173" s="90"/>
      <c r="F173" s="90"/>
      <c r="G173" s="90"/>
      <c r="H173" s="1"/>
      <c r="I173" s="1"/>
      <c r="J173" s="1"/>
      <c r="K173" s="1"/>
    </row>
    <row r="174" spans="1:11" ht="12.75">
      <c r="A174" s="35"/>
      <c r="B174" s="35"/>
      <c r="C174" s="35"/>
      <c r="D174" s="91" t="s">
        <v>334</v>
      </c>
      <c r="E174" s="91"/>
      <c r="F174" s="91"/>
      <c r="G174" s="91"/>
      <c r="H174" s="1"/>
      <c r="I174" s="1"/>
      <c r="J174" s="1"/>
      <c r="K174" s="1"/>
    </row>
    <row r="175" spans="1:11" ht="12.75">
      <c r="A175" s="35"/>
      <c r="B175" s="35"/>
      <c r="C175" s="35"/>
      <c r="D175" s="91" t="s">
        <v>398</v>
      </c>
      <c r="E175" s="91"/>
      <c r="F175" s="91"/>
      <c r="G175" s="91"/>
      <c r="H175" s="1"/>
      <c r="I175" s="1"/>
      <c r="J175" s="1"/>
      <c r="K175" s="1"/>
    </row>
    <row r="176" spans="1:11" ht="12.75">
      <c r="A176" s="35"/>
      <c r="B176" s="35"/>
      <c r="C176" s="35"/>
      <c r="D176" s="91" t="s">
        <v>409</v>
      </c>
      <c r="E176" s="91"/>
      <c r="F176" s="91"/>
      <c r="G176" s="91"/>
      <c r="H176" s="1"/>
      <c r="I176" s="1"/>
      <c r="J176" s="1"/>
      <c r="K176" s="1"/>
    </row>
    <row r="177" spans="1:11" ht="12.75">
      <c r="A177" s="35"/>
      <c r="B177" s="35"/>
      <c r="C177" s="35"/>
      <c r="D177" s="91" t="s">
        <v>410</v>
      </c>
      <c r="E177" s="91"/>
      <c r="F177" s="91"/>
      <c r="G177" s="91"/>
      <c r="H177" s="91"/>
      <c r="I177" s="1"/>
      <c r="J177" s="1"/>
      <c r="K177" s="1"/>
    </row>
    <row r="178" spans="1:11" ht="12.75">
      <c r="A178" s="35"/>
      <c r="B178" s="35"/>
      <c r="C178" s="35"/>
      <c r="D178" s="91" t="s">
        <v>412</v>
      </c>
      <c r="E178" s="91"/>
      <c r="F178" s="91"/>
      <c r="G178" s="91"/>
      <c r="H178" s="1"/>
      <c r="I178" s="1"/>
      <c r="J178" s="1"/>
      <c r="K178" s="1"/>
    </row>
    <row r="179" spans="1:11" ht="12.75">
      <c r="A179" s="35"/>
      <c r="B179" s="35"/>
      <c r="C179" s="35"/>
      <c r="D179" s="91" t="s">
        <v>335</v>
      </c>
      <c r="E179" s="91"/>
      <c r="F179" s="91"/>
      <c r="G179" s="91"/>
      <c r="H179" s="1"/>
      <c r="I179" s="1"/>
      <c r="J179" s="1"/>
      <c r="K179" s="1"/>
    </row>
    <row r="180" spans="1:11" ht="12.75">
      <c r="A180" s="35"/>
      <c r="B180" s="35"/>
      <c r="C180" s="35"/>
      <c r="D180" s="91" t="s">
        <v>336</v>
      </c>
      <c r="E180" s="91"/>
      <c r="F180" s="91"/>
      <c r="G180" s="91"/>
      <c r="H180" s="91"/>
      <c r="I180" s="1"/>
      <c r="J180" s="1"/>
      <c r="K180" s="1"/>
    </row>
    <row r="181" spans="1:11" ht="12.75">
      <c r="A181" s="35"/>
      <c r="B181" s="35"/>
      <c r="C181" s="35"/>
      <c r="D181" s="91" t="s">
        <v>337</v>
      </c>
      <c r="E181" s="91"/>
      <c r="F181" s="91"/>
      <c r="G181" s="91"/>
      <c r="H181" s="91"/>
      <c r="I181" s="1"/>
      <c r="J181" s="1"/>
      <c r="K181" s="1"/>
    </row>
    <row r="182" spans="1:11" ht="12.75">
      <c r="A182" s="35"/>
      <c r="B182" s="35"/>
      <c r="C182" s="35"/>
      <c r="D182" s="91" t="s">
        <v>338</v>
      </c>
      <c r="E182" s="91"/>
      <c r="F182" s="91"/>
      <c r="G182" s="91"/>
      <c r="H182" s="91"/>
      <c r="I182" s="1"/>
      <c r="J182" s="1"/>
      <c r="K182" s="1"/>
    </row>
    <row r="183" spans="1:11" ht="12.75">
      <c r="A183" s="35"/>
      <c r="B183" s="35"/>
      <c r="C183" s="35"/>
      <c r="D183" s="91" t="s">
        <v>339</v>
      </c>
      <c r="E183" s="91"/>
      <c r="F183" s="91"/>
      <c r="G183" s="91"/>
      <c r="H183" s="1"/>
      <c r="I183" s="1"/>
      <c r="J183" s="1"/>
      <c r="K183" s="1"/>
    </row>
    <row r="184" spans="1:11" ht="12.75">
      <c r="A184" s="35"/>
      <c r="B184" s="35"/>
      <c r="C184" s="35"/>
      <c r="D184" s="38" t="s">
        <v>340</v>
      </c>
      <c r="E184" s="38"/>
      <c r="F184" s="38"/>
      <c r="G184" s="39"/>
      <c r="H184" s="1"/>
      <c r="I184" s="1"/>
      <c r="J184" s="1"/>
      <c r="K184" s="1"/>
    </row>
    <row r="185" spans="1:11" ht="12.75">
      <c r="A185" s="35"/>
      <c r="B185" s="35"/>
      <c r="C185" s="35"/>
      <c r="D185" s="90" t="s">
        <v>341</v>
      </c>
      <c r="E185" s="90"/>
      <c r="F185" s="90"/>
      <c r="G185" s="90"/>
      <c r="H185" s="90"/>
      <c r="I185" s="1"/>
      <c r="J185" s="1"/>
      <c r="K185" s="1"/>
    </row>
    <row r="186" spans="1:11" ht="12.75">
      <c r="A186" s="35"/>
      <c r="B186" s="35"/>
      <c r="C186" s="35"/>
      <c r="D186" s="91" t="s">
        <v>342</v>
      </c>
      <c r="E186" s="91"/>
      <c r="F186" s="91"/>
      <c r="G186" s="91"/>
      <c r="H186" s="1"/>
      <c r="I186" s="1"/>
      <c r="J186" s="1"/>
      <c r="K186" s="1"/>
    </row>
    <row r="187" spans="1:11" ht="12.75">
      <c r="A187" s="35"/>
      <c r="B187" s="35"/>
      <c r="C187" s="35"/>
      <c r="D187" s="91" t="s">
        <v>415</v>
      </c>
      <c r="E187" s="91"/>
      <c r="F187" s="91"/>
      <c r="G187" s="91"/>
      <c r="H187" s="91"/>
      <c r="I187" s="1"/>
      <c r="J187" s="1"/>
      <c r="K187" s="1"/>
    </row>
    <row r="188" spans="1:11" ht="12.75">
      <c r="A188" s="35"/>
      <c r="B188" s="35"/>
      <c r="C188" s="35"/>
      <c r="D188" s="91" t="s">
        <v>416</v>
      </c>
      <c r="E188" s="91"/>
      <c r="F188" s="91"/>
      <c r="G188" s="91"/>
      <c r="H188" s="1"/>
      <c r="I188" s="1"/>
      <c r="J188" s="1"/>
      <c r="K188" s="1"/>
    </row>
    <row r="189" spans="1:11" ht="12.75">
      <c r="A189" s="35"/>
      <c r="B189" s="35"/>
      <c r="C189" s="35"/>
      <c r="D189" s="91" t="s">
        <v>417</v>
      </c>
      <c r="E189" s="91"/>
      <c r="F189" s="91"/>
      <c r="G189" s="91"/>
      <c r="H189" s="91"/>
      <c r="I189" s="1"/>
      <c r="J189" s="1"/>
      <c r="K189" s="1"/>
    </row>
    <row r="190" spans="1:11" ht="12.75">
      <c r="A190" s="35"/>
      <c r="B190" s="35"/>
      <c r="C190" s="35"/>
      <c r="D190" s="91" t="s">
        <v>418</v>
      </c>
      <c r="E190" s="91"/>
      <c r="F190" s="91"/>
      <c r="G190" s="91"/>
      <c r="H190" s="1"/>
      <c r="I190" s="1"/>
      <c r="J190" s="1"/>
      <c r="K190" s="1"/>
    </row>
    <row r="191" spans="1:11" ht="12.75">
      <c r="A191" s="35"/>
      <c r="B191" s="35"/>
      <c r="C191" s="35"/>
      <c r="D191" s="91" t="s">
        <v>419</v>
      </c>
      <c r="E191" s="91"/>
      <c r="F191" s="91"/>
      <c r="G191" s="91"/>
      <c r="H191" s="1"/>
      <c r="I191" s="1"/>
      <c r="J191" s="1"/>
      <c r="K191" s="1"/>
    </row>
    <row r="192" spans="1:11" ht="12.75">
      <c r="A192" s="35"/>
      <c r="B192" s="35"/>
      <c r="C192" s="35"/>
      <c r="D192" s="91" t="s">
        <v>420</v>
      </c>
      <c r="E192" s="91"/>
      <c r="F192" s="91"/>
      <c r="G192" s="91"/>
      <c r="H192" s="1"/>
      <c r="I192" s="1"/>
      <c r="J192" s="1"/>
      <c r="K192" s="1"/>
    </row>
    <row r="193" spans="1:11" ht="12.75">
      <c r="A193" s="35"/>
      <c r="B193" s="35"/>
      <c r="C193" s="35"/>
      <c r="D193" s="91"/>
      <c r="E193" s="91"/>
      <c r="F193" s="91"/>
      <c r="G193" s="91"/>
      <c r="H193" s="1"/>
      <c r="I193" s="1"/>
      <c r="J193" s="1"/>
      <c r="K193" s="1"/>
    </row>
    <row r="194" spans="1:11" ht="12.75">
      <c r="A194" s="92" t="s">
        <v>81</v>
      </c>
      <c r="B194" s="92"/>
      <c r="C194" s="92"/>
      <c r="D194" s="92"/>
      <c r="E194" s="92"/>
      <c r="F194" s="92"/>
      <c r="G194" s="1"/>
      <c r="H194" s="1"/>
      <c r="I194" s="1"/>
      <c r="J194" s="1"/>
      <c r="K194" s="1"/>
    </row>
    <row r="195" spans="1:11" ht="12.75">
      <c r="A195" s="108" t="s">
        <v>390</v>
      </c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</row>
    <row r="196" spans="1:11" ht="12.75">
      <c r="A196" s="118" t="s">
        <v>421</v>
      </c>
      <c r="B196" s="118"/>
      <c r="C196" s="118"/>
      <c r="D196" s="118"/>
      <c r="E196" s="118"/>
      <c r="F196" s="118"/>
      <c r="G196" s="118"/>
      <c r="H196" s="118"/>
      <c r="I196" s="118"/>
      <c r="J196" s="118"/>
      <c r="K196" s="1"/>
    </row>
    <row r="197" spans="1:11" ht="12.75">
      <c r="A197" s="119" t="s">
        <v>391</v>
      </c>
      <c r="B197" s="119"/>
      <c r="C197" s="119"/>
      <c r="D197" s="119"/>
      <c r="E197" s="119"/>
      <c r="F197" s="119"/>
      <c r="G197" s="119"/>
      <c r="H197" s="119"/>
      <c r="I197" s="119"/>
      <c r="J197" s="119"/>
      <c r="K197" s="1"/>
    </row>
    <row r="198" spans="1:11" ht="12.75">
      <c r="A198" s="91" t="s">
        <v>422</v>
      </c>
      <c r="B198" s="91"/>
      <c r="C198" s="91"/>
      <c r="D198" s="91"/>
      <c r="E198" s="91"/>
      <c r="F198" s="91"/>
      <c r="G198" s="91"/>
      <c r="H198" s="91"/>
      <c r="I198" s="40"/>
      <c r="J198" s="40"/>
      <c r="K198" s="1"/>
    </row>
    <row r="199" spans="1:11" ht="12.75">
      <c r="A199" s="16" t="s">
        <v>84</v>
      </c>
      <c r="B199" s="16"/>
      <c r="C199" s="16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20" t="s">
        <v>85</v>
      </c>
      <c r="B200" s="22"/>
      <c r="C200" s="22"/>
      <c r="D200" s="120" t="s">
        <v>305</v>
      </c>
      <c r="E200" s="120"/>
      <c r="F200" s="120" t="s">
        <v>87</v>
      </c>
      <c r="G200" s="120"/>
      <c r="H200" s="120"/>
      <c r="I200" s="120"/>
      <c r="J200" s="120"/>
      <c r="K200" s="120"/>
    </row>
    <row r="201" spans="1:11" ht="12.75">
      <c r="A201" s="120"/>
      <c r="B201" s="22"/>
      <c r="C201" s="22"/>
      <c r="D201" s="120" t="s">
        <v>88</v>
      </c>
      <c r="E201" s="120"/>
      <c r="F201" s="120" t="s">
        <v>404</v>
      </c>
      <c r="G201" s="120"/>
      <c r="H201" s="120"/>
      <c r="I201" s="120" t="s">
        <v>89</v>
      </c>
      <c r="J201" s="120" t="s">
        <v>86</v>
      </c>
      <c r="K201" s="120" t="s">
        <v>89</v>
      </c>
    </row>
    <row r="202" spans="1:11" ht="12.75">
      <c r="A202" s="120"/>
      <c r="B202" s="22"/>
      <c r="C202" s="22"/>
      <c r="D202" s="22" t="s">
        <v>306</v>
      </c>
      <c r="E202" s="22" t="s">
        <v>307</v>
      </c>
      <c r="F202" s="22" t="s">
        <v>405</v>
      </c>
      <c r="G202" s="120" t="s">
        <v>403</v>
      </c>
      <c r="H202" s="120"/>
      <c r="I202" s="120"/>
      <c r="J202" s="120"/>
      <c r="K202" s="120"/>
    </row>
    <row r="203" spans="1:11" ht="12.75">
      <c r="A203" s="22">
        <v>1</v>
      </c>
      <c r="B203" s="22"/>
      <c r="C203" s="22"/>
      <c r="D203" s="22">
        <v>2</v>
      </c>
      <c r="E203" s="22">
        <v>3</v>
      </c>
      <c r="F203" s="120">
        <v>4</v>
      </c>
      <c r="G203" s="120"/>
      <c r="H203" s="120"/>
      <c r="I203" s="22">
        <v>5</v>
      </c>
      <c r="J203" s="22">
        <v>6</v>
      </c>
      <c r="K203" s="22">
        <v>7</v>
      </c>
    </row>
    <row r="204" spans="1:11" ht="38.25">
      <c r="A204" s="41" t="s">
        <v>90</v>
      </c>
      <c r="B204" s="41"/>
      <c r="C204" s="41"/>
      <c r="D204" s="42" t="s">
        <v>304</v>
      </c>
      <c r="E204" s="42" t="s">
        <v>407</v>
      </c>
      <c r="F204" s="42" t="s">
        <v>402</v>
      </c>
      <c r="G204" s="121" t="s">
        <v>406</v>
      </c>
      <c r="H204" s="121"/>
      <c r="I204" s="43">
        <v>0.018</v>
      </c>
      <c r="J204" s="42"/>
      <c r="K204" s="42"/>
    </row>
    <row r="205" spans="1:11" ht="38.25">
      <c r="A205" s="41" t="s">
        <v>239</v>
      </c>
      <c r="B205" s="41"/>
      <c r="C205" s="41"/>
      <c r="D205" s="42" t="s">
        <v>304</v>
      </c>
      <c r="E205" s="42" t="s">
        <v>402</v>
      </c>
      <c r="F205" s="42" t="s">
        <v>402</v>
      </c>
      <c r="G205" s="122" t="s">
        <v>406</v>
      </c>
      <c r="H205" s="123"/>
      <c r="I205" s="43">
        <v>0.018</v>
      </c>
      <c r="J205" s="42"/>
      <c r="K205" s="42"/>
    </row>
    <row r="206" spans="1:11" ht="12.75">
      <c r="A206" s="41" t="s">
        <v>287</v>
      </c>
      <c r="B206" s="41"/>
      <c r="C206" s="41"/>
      <c r="D206" s="42" t="s">
        <v>288</v>
      </c>
      <c r="E206" s="42" t="s">
        <v>288</v>
      </c>
      <c r="F206" s="42" t="s">
        <v>288</v>
      </c>
      <c r="G206" s="122" t="s">
        <v>288</v>
      </c>
      <c r="H206" s="123"/>
      <c r="I206" s="42">
        <v>0</v>
      </c>
      <c r="J206" s="42"/>
      <c r="K206" s="42"/>
    </row>
    <row r="207" spans="1:11" ht="12.75">
      <c r="A207" s="121"/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</row>
    <row r="208" spans="1:11" ht="12.75">
      <c r="A208" s="121" t="s">
        <v>91</v>
      </c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</row>
    <row r="209" spans="1:11" ht="25.5">
      <c r="A209" s="30" t="s">
        <v>92</v>
      </c>
      <c r="B209" s="30"/>
      <c r="C209" s="30"/>
      <c r="D209" s="42">
        <v>9</v>
      </c>
      <c r="E209" s="42">
        <v>9</v>
      </c>
      <c r="F209" s="121">
        <v>9</v>
      </c>
      <c r="G209" s="121"/>
      <c r="H209" s="121"/>
      <c r="I209" s="42">
        <v>0</v>
      </c>
      <c r="J209" s="42"/>
      <c r="K209" s="42"/>
    </row>
    <row r="210" spans="1:11" ht="25.5">
      <c r="A210" s="30" t="s">
        <v>93</v>
      </c>
      <c r="B210" s="30"/>
      <c r="C210" s="30"/>
      <c r="D210" s="42">
        <v>50</v>
      </c>
      <c r="E210" s="42">
        <v>50</v>
      </c>
      <c r="F210" s="121">
        <v>50</v>
      </c>
      <c r="G210" s="121"/>
      <c r="H210" s="121"/>
      <c r="I210" s="42">
        <v>0</v>
      </c>
      <c r="J210" s="42"/>
      <c r="K210" s="42"/>
    </row>
    <row r="211" spans="1:11" ht="25.5">
      <c r="A211" s="30" t="s">
        <v>94</v>
      </c>
      <c r="B211" s="30"/>
      <c r="C211" s="30"/>
      <c r="D211" s="42">
        <v>8</v>
      </c>
      <c r="E211" s="42">
        <v>8</v>
      </c>
      <c r="F211" s="121">
        <v>4</v>
      </c>
      <c r="G211" s="121"/>
      <c r="H211" s="121"/>
      <c r="I211" s="42">
        <v>0</v>
      </c>
      <c r="J211" s="42"/>
      <c r="K211" s="42"/>
    </row>
    <row r="212" spans="1:11" ht="25.5">
      <c r="A212" s="30" t="s">
        <v>95</v>
      </c>
      <c r="B212" s="30"/>
      <c r="C212" s="30"/>
      <c r="D212" s="42">
        <v>27</v>
      </c>
      <c r="E212" s="42">
        <v>26</v>
      </c>
      <c r="F212" s="121">
        <v>28</v>
      </c>
      <c r="G212" s="121"/>
      <c r="H212" s="121"/>
      <c r="I212" s="43">
        <v>0.077</v>
      </c>
      <c r="J212" s="42"/>
      <c r="K212" s="42"/>
    </row>
    <row r="213" spans="1:11" ht="12.75">
      <c r="A213" s="121" t="s">
        <v>96</v>
      </c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</row>
    <row r="214" spans="1:11" ht="12.75">
      <c r="A214" s="41"/>
      <c r="B214" s="41"/>
      <c r="C214" s="41"/>
      <c r="D214" s="121" t="s">
        <v>54</v>
      </c>
      <c r="E214" s="121"/>
      <c r="F214" s="124"/>
      <c r="G214" s="124"/>
      <c r="H214" s="124"/>
      <c r="I214" s="41"/>
      <c r="J214" s="41"/>
      <c r="K214" s="41"/>
    </row>
    <row r="215" spans="1:11" ht="25.5">
      <c r="A215" s="22" t="s">
        <v>97</v>
      </c>
      <c r="B215" s="22"/>
      <c r="C215" s="22"/>
      <c r="D215" s="121"/>
      <c r="E215" s="121"/>
      <c r="F215" s="121"/>
      <c r="G215" s="121"/>
      <c r="H215" s="121"/>
      <c r="I215" s="42"/>
      <c r="J215" s="42"/>
      <c r="K215" s="42"/>
    </row>
    <row r="216" spans="1:11" ht="12.75">
      <c r="A216" s="30" t="s">
        <v>98</v>
      </c>
      <c r="B216" s="30"/>
      <c r="C216" s="30"/>
      <c r="D216" s="121">
        <v>72807.9</v>
      </c>
      <c r="E216" s="121"/>
      <c r="F216" s="121">
        <v>51440.8</v>
      </c>
      <c r="G216" s="121"/>
      <c r="H216" s="121"/>
      <c r="I216" s="43"/>
      <c r="J216" s="42"/>
      <c r="K216" s="42"/>
    </row>
    <row r="217" spans="1:11" ht="25.5">
      <c r="A217" s="30" t="s">
        <v>99</v>
      </c>
      <c r="B217" s="30"/>
      <c r="C217" s="30"/>
      <c r="D217" s="121">
        <v>220.63</v>
      </c>
      <c r="E217" s="121"/>
      <c r="F217" s="121">
        <v>154.48</v>
      </c>
      <c r="G217" s="121"/>
      <c r="H217" s="121"/>
      <c r="I217" s="43"/>
      <c r="J217" s="42"/>
      <c r="K217" s="42"/>
    </row>
    <row r="218" spans="1:11" ht="12.75">
      <c r="A218" s="30" t="s">
        <v>100</v>
      </c>
      <c r="B218" s="30"/>
      <c r="C218" s="30"/>
      <c r="D218" s="121"/>
      <c r="E218" s="121"/>
      <c r="F218" s="121"/>
      <c r="G218" s="121"/>
      <c r="H218" s="121"/>
      <c r="I218" s="42"/>
      <c r="J218" s="42"/>
      <c r="K218" s="41"/>
    </row>
    <row r="219" spans="1:11" ht="25.5">
      <c r="A219" s="30" t="s">
        <v>101</v>
      </c>
      <c r="B219" s="30"/>
      <c r="C219" s="30"/>
      <c r="D219" s="121">
        <v>65.75</v>
      </c>
      <c r="E219" s="121"/>
      <c r="F219" s="121">
        <v>31.25</v>
      </c>
      <c r="G219" s="121"/>
      <c r="H219" s="121"/>
      <c r="I219" s="43"/>
      <c r="J219" s="42"/>
      <c r="K219" s="41"/>
    </row>
    <row r="220" spans="1:11" ht="25.5">
      <c r="A220" s="30" t="s">
        <v>102</v>
      </c>
      <c r="B220" s="30"/>
      <c r="C220" s="30"/>
      <c r="D220" s="121">
        <v>0.194</v>
      </c>
      <c r="E220" s="121"/>
      <c r="F220" s="121">
        <v>0.114</v>
      </c>
      <c r="G220" s="121"/>
      <c r="H220" s="121"/>
      <c r="I220" s="44"/>
      <c r="J220" s="42"/>
      <c r="K220" s="41"/>
    </row>
    <row r="221" spans="1:11" ht="38.25">
      <c r="A221" s="30" t="s">
        <v>103</v>
      </c>
      <c r="B221" s="30"/>
      <c r="C221" s="30"/>
      <c r="D221" s="121">
        <v>0</v>
      </c>
      <c r="E221" s="121"/>
      <c r="F221" s="124"/>
      <c r="G221" s="124"/>
      <c r="H221" s="124"/>
      <c r="I221" s="41"/>
      <c r="J221" s="41"/>
      <c r="K221" s="41"/>
    </row>
    <row r="222" spans="1:11" ht="12.75">
      <c r="A222" s="121" t="s">
        <v>104</v>
      </c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</row>
    <row r="223" spans="1:11" ht="25.5">
      <c r="A223" s="30" t="s">
        <v>105</v>
      </c>
      <c r="B223" s="30"/>
      <c r="C223" s="30"/>
      <c r="D223" s="121">
        <v>390.02</v>
      </c>
      <c r="E223" s="121"/>
      <c r="F223" s="121">
        <v>530.84</v>
      </c>
      <c r="G223" s="121"/>
      <c r="H223" s="121"/>
      <c r="I223" s="45"/>
      <c r="J223" s="41"/>
      <c r="K223" s="41"/>
    </row>
    <row r="224" spans="1:11" ht="25.5">
      <c r="A224" s="30" t="s">
        <v>106</v>
      </c>
      <c r="B224" s="30"/>
      <c r="C224" s="30"/>
      <c r="D224" s="125">
        <v>0.6714</v>
      </c>
      <c r="E224" s="121"/>
      <c r="F224" s="125">
        <v>0.7994</v>
      </c>
      <c r="G224" s="121"/>
      <c r="H224" s="121"/>
      <c r="I224" s="45"/>
      <c r="J224" s="41"/>
      <c r="K224" s="41"/>
    </row>
    <row r="225" spans="1:11" ht="12.75">
      <c r="A225" s="121" t="s">
        <v>107</v>
      </c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</row>
    <row r="226" spans="1:11" ht="12.75">
      <c r="A226" s="30" t="s">
        <v>108</v>
      </c>
      <c r="B226" s="30"/>
      <c r="C226" s="30"/>
      <c r="D226" s="124"/>
      <c r="E226" s="124"/>
      <c r="F226" s="124"/>
      <c r="G226" s="124"/>
      <c r="H226" s="124"/>
      <c r="I226" s="124"/>
      <c r="J226" s="41"/>
      <c r="K226" s="41"/>
    </row>
    <row r="227" spans="1:11" ht="38.25">
      <c r="A227" s="30" t="s">
        <v>109</v>
      </c>
      <c r="B227" s="30"/>
      <c r="C227" s="30"/>
      <c r="D227" s="124"/>
      <c r="E227" s="124"/>
      <c r="F227" s="124"/>
      <c r="G227" s="124"/>
      <c r="H227" s="124"/>
      <c r="I227" s="124"/>
      <c r="J227" s="41"/>
      <c r="K227" s="41"/>
    </row>
    <row r="228" spans="1:11" ht="12.75">
      <c r="A228" s="121" t="s">
        <v>110</v>
      </c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</row>
    <row r="229" spans="1:11" ht="25.5">
      <c r="A229" s="30" t="s">
        <v>111</v>
      </c>
      <c r="B229" s="30"/>
      <c r="C229" s="30"/>
      <c r="D229" s="124"/>
      <c r="E229" s="124"/>
      <c r="F229" s="124"/>
      <c r="G229" s="124"/>
      <c r="H229" s="124"/>
      <c r="I229" s="124"/>
      <c r="J229" s="41"/>
      <c r="K229" s="41"/>
    </row>
    <row r="230" spans="1:11" ht="51">
      <c r="A230" s="30" t="s">
        <v>240</v>
      </c>
      <c r="B230" s="30"/>
      <c r="C230" s="30"/>
      <c r="D230" s="46" t="s">
        <v>252</v>
      </c>
      <c r="E230" s="22" t="s">
        <v>249</v>
      </c>
      <c r="F230" s="46" t="s">
        <v>250</v>
      </c>
      <c r="G230" s="46" t="s">
        <v>251</v>
      </c>
      <c r="H230" s="41"/>
      <c r="I230" s="41"/>
      <c r="J230" s="41"/>
      <c r="K230" s="41"/>
    </row>
    <row r="231" spans="1:11" ht="63.75">
      <c r="A231" s="30" t="s">
        <v>241</v>
      </c>
      <c r="B231" s="30"/>
      <c r="C231" s="30"/>
      <c r="D231" s="46" t="s">
        <v>252</v>
      </c>
      <c r="E231" s="46" t="s">
        <v>253</v>
      </c>
      <c r="F231" s="46" t="s">
        <v>254</v>
      </c>
      <c r="G231" s="46" t="s">
        <v>251</v>
      </c>
      <c r="H231" s="41"/>
      <c r="I231" s="41"/>
      <c r="J231" s="41"/>
      <c r="K231" s="41"/>
    </row>
    <row r="232" spans="1:11" ht="38.25">
      <c r="A232" s="30" t="s">
        <v>242</v>
      </c>
      <c r="B232" s="30"/>
      <c r="C232" s="30"/>
      <c r="D232" s="46" t="s">
        <v>252</v>
      </c>
      <c r="E232" s="46" t="s">
        <v>255</v>
      </c>
      <c r="F232" s="46" t="s">
        <v>256</v>
      </c>
      <c r="G232" s="46" t="s">
        <v>257</v>
      </c>
      <c r="H232" s="41"/>
      <c r="I232" s="41"/>
      <c r="J232" s="41"/>
      <c r="K232" s="41"/>
    </row>
    <row r="233" spans="1:11" ht="76.5">
      <c r="A233" s="30" t="s">
        <v>243</v>
      </c>
      <c r="B233" s="30"/>
      <c r="C233" s="30"/>
      <c r="D233" s="46" t="s">
        <v>252</v>
      </c>
      <c r="E233" s="22" t="s">
        <v>258</v>
      </c>
      <c r="F233" s="46" t="s">
        <v>259</v>
      </c>
      <c r="G233" s="46" t="s">
        <v>260</v>
      </c>
      <c r="H233" s="41"/>
      <c r="I233" s="41"/>
      <c r="J233" s="41"/>
      <c r="K233" s="41"/>
    </row>
    <row r="234" spans="1:11" ht="51">
      <c r="A234" s="30" t="s">
        <v>244</v>
      </c>
      <c r="B234" s="30"/>
      <c r="C234" s="30"/>
      <c r="D234" s="46" t="s">
        <v>262</v>
      </c>
      <c r="E234" s="46" t="s">
        <v>261</v>
      </c>
      <c r="F234" s="46" t="s">
        <v>254</v>
      </c>
      <c r="G234" s="46" t="s">
        <v>269</v>
      </c>
      <c r="H234" s="41"/>
      <c r="I234" s="41"/>
      <c r="J234" s="41"/>
      <c r="K234" s="41"/>
    </row>
    <row r="235" spans="1:11" ht="51">
      <c r="A235" s="30" t="s">
        <v>245</v>
      </c>
      <c r="B235" s="30"/>
      <c r="C235" s="30"/>
      <c r="D235" s="46" t="s">
        <v>252</v>
      </c>
      <c r="E235" s="46" t="s">
        <v>261</v>
      </c>
      <c r="F235" s="46" t="s">
        <v>254</v>
      </c>
      <c r="G235" s="46" t="s">
        <v>263</v>
      </c>
      <c r="H235" s="41"/>
      <c r="I235" s="41"/>
      <c r="J235" s="41"/>
      <c r="K235" s="41"/>
    </row>
    <row r="236" spans="1:11" ht="51">
      <c r="A236" s="30" t="s">
        <v>246</v>
      </c>
      <c r="B236" s="30"/>
      <c r="C236" s="30"/>
      <c r="D236" s="46" t="s">
        <v>252</v>
      </c>
      <c r="E236" s="46" t="s">
        <v>261</v>
      </c>
      <c r="F236" s="46" t="s">
        <v>254</v>
      </c>
      <c r="G236" s="46" t="s">
        <v>264</v>
      </c>
      <c r="H236" s="41"/>
      <c r="I236" s="41"/>
      <c r="J236" s="41"/>
      <c r="K236" s="41"/>
    </row>
    <row r="237" spans="1:11" ht="38.25">
      <c r="A237" s="30" t="s">
        <v>247</v>
      </c>
      <c r="B237" s="30"/>
      <c r="C237" s="30"/>
      <c r="D237" s="46" t="s">
        <v>252</v>
      </c>
      <c r="E237" s="46" t="s">
        <v>255</v>
      </c>
      <c r="F237" s="46" t="s">
        <v>256</v>
      </c>
      <c r="G237" s="46" t="s">
        <v>265</v>
      </c>
      <c r="H237" s="41"/>
      <c r="I237" s="41"/>
      <c r="J237" s="41"/>
      <c r="K237" s="41"/>
    </row>
    <row r="238" spans="1:11" ht="51">
      <c r="A238" s="47" t="s">
        <v>270</v>
      </c>
      <c r="B238" s="47"/>
      <c r="C238" s="47"/>
      <c r="D238" s="46" t="s">
        <v>262</v>
      </c>
      <c r="E238" s="22" t="s">
        <v>266</v>
      </c>
      <c r="F238" s="46" t="s">
        <v>267</v>
      </c>
      <c r="G238" s="46" t="s">
        <v>263</v>
      </c>
      <c r="H238" s="41"/>
      <c r="I238" s="41"/>
      <c r="J238" s="41"/>
      <c r="K238" s="41"/>
    </row>
    <row r="239" spans="1:11" ht="38.25">
      <c r="A239" s="47" t="s">
        <v>248</v>
      </c>
      <c r="B239" s="47"/>
      <c r="C239" s="47"/>
      <c r="D239" s="46" t="s">
        <v>262</v>
      </c>
      <c r="E239" s="46" t="s">
        <v>268</v>
      </c>
      <c r="F239" s="46" t="s">
        <v>267</v>
      </c>
      <c r="G239" s="46" t="s">
        <v>271</v>
      </c>
      <c r="H239" s="41"/>
      <c r="I239" s="41"/>
      <c r="J239" s="41"/>
      <c r="K239" s="41"/>
    </row>
    <row r="240" spans="1:11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3.5">
      <c r="A241" s="48" t="s">
        <v>112</v>
      </c>
      <c r="B241" s="48"/>
      <c r="C241" s="48"/>
      <c r="D241" s="48"/>
      <c r="E241" s="1"/>
      <c r="F241" s="1"/>
      <c r="G241" s="1"/>
      <c r="H241" s="1"/>
      <c r="I241" s="1"/>
      <c r="J241" s="1"/>
      <c r="K241" s="1"/>
    </row>
    <row r="242" spans="1:11" ht="12.75">
      <c r="A242" s="1" t="s">
        <v>114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49" t="s">
        <v>325</v>
      </c>
      <c r="G243" s="1"/>
      <c r="H243" s="1"/>
      <c r="I243" s="1"/>
      <c r="J243" s="1"/>
      <c r="K243" s="1"/>
    </row>
    <row r="244" spans="1:11" ht="25.5">
      <c r="A244" s="51" t="s">
        <v>116</v>
      </c>
      <c r="B244" s="128" t="s">
        <v>117</v>
      </c>
      <c r="C244" s="129"/>
      <c r="D244" s="51" t="s">
        <v>118</v>
      </c>
      <c r="E244" s="51" t="s">
        <v>119</v>
      </c>
      <c r="F244" s="51"/>
      <c r="G244" s="1"/>
      <c r="H244" s="1"/>
      <c r="I244" s="1"/>
      <c r="J244" s="1"/>
      <c r="K244" s="1"/>
    </row>
    <row r="245" spans="1:11" ht="63.75">
      <c r="A245" s="53" t="s">
        <v>298</v>
      </c>
      <c r="B245" s="126" t="s">
        <v>120</v>
      </c>
      <c r="C245" s="127"/>
      <c r="D245" s="54" t="s">
        <v>408</v>
      </c>
      <c r="E245" s="54" t="s">
        <v>322</v>
      </c>
      <c r="F245" s="54"/>
      <c r="G245" s="1"/>
      <c r="H245" s="1"/>
      <c r="I245" s="1"/>
      <c r="J245" s="1"/>
      <c r="K245" s="1"/>
    </row>
    <row r="246" spans="1:11" ht="12.75">
      <c r="A246" s="53"/>
      <c r="B246" s="126"/>
      <c r="C246" s="127"/>
      <c r="D246" s="54"/>
      <c r="E246" s="54"/>
      <c r="F246" s="54"/>
      <c r="G246" s="1"/>
      <c r="H246" s="1"/>
      <c r="I246" s="1"/>
      <c r="J246" s="1"/>
      <c r="K246" s="1"/>
    </row>
    <row r="247" spans="1:11" ht="38.25">
      <c r="A247" s="53" t="s">
        <v>299</v>
      </c>
      <c r="B247" s="126" t="s">
        <v>122</v>
      </c>
      <c r="C247" s="127"/>
      <c r="D247" s="54" t="s">
        <v>121</v>
      </c>
      <c r="E247" s="54" t="s">
        <v>321</v>
      </c>
      <c r="F247" s="54"/>
      <c r="G247" s="1"/>
      <c r="H247" s="1"/>
      <c r="I247" s="1"/>
      <c r="J247" s="1"/>
      <c r="K247" s="1"/>
    </row>
    <row r="248" spans="1:11" ht="38.25">
      <c r="A248" s="53" t="s">
        <v>300</v>
      </c>
      <c r="B248" s="126" t="s">
        <v>123</v>
      </c>
      <c r="C248" s="127"/>
      <c r="D248" s="54" t="s">
        <v>124</v>
      </c>
      <c r="E248" s="54" t="s">
        <v>323</v>
      </c>
      <c r="F248" s="54"/>
      <c r="G248" s="1"/>
      <c r="H248" s="1"/>
      <c r="I248" s="1"/>
      <c r="J248" s="1"/>
      <c r="K248" s="1"/>
    </row>
    <row r="249" spans="1:11" ht="12.75">
      <c r="A249" s="8"/>
      <c r="B249" s="8"/>
      <c r="C249" s="8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8" t="s">
        <v>399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56"/>
      <c r="B251" s="56"/>
      <c r="C251" s="56"/>
      <c r="D251" s="3"/>
      <c r="E251" s="3"/>
      <c r="F251" s="3"/>
      <c r="G251" s="3"/>
      <c r="H251" s="3"/>
      <c r="I251" s="3"/>
      <c r="J251" s="57" t="s">
        <v>125</v>
      </c>
      <c r="K251" s="1"/>
    </row>
    <row r="252" spans="1:11" ht="12.75">
      <c r="A252" s="59" t="s">
        <v>126</v>
      </c>
      <c r="B252" s="59"/>
      <c r="C252" s="59"/>
      <c r="D252" s="10" t="s">
        <v>127</v>
      </c>
      <c r="E252" s="10" t="s">
        <v>128</v>
      </c>
      <c r="F252" s="10" t="s">
        <v>129</v>
      </c>
      <c r="G252" s="10" t="s">
        <v>130</v>
      </c>
      <c r="H252" s="58" t="s">
        <v>400</v>
      </c>
      <c r="I252" s="58" t="s">
        <v>400</v>
      </c>
      <c r="J252" s="11" t="s">
        <v>132</v>
      </c>
      <c r="K252" s="1"/>
    </row>
    <row r="253" spans="1:11" ht="25.5">
      <c r="A253" s="59"/>
      <c r="B253" s="59"/>
      <c r="C253" s="59"/>
      <c r="D253" s="10"/>
      <c r="E253" s="10"/>
      <c r="F253" s="10"/>
      <c r="G253" s="10"/>
      <c r="H253" s="58" t="s">
        <v>133</v>
      </c>
      <c r="I253" s="58" t="s">
        <v>133</v>
      </c>
      <c r="J253" s="11"/>
      <c r="K253" s="1"/>
    </row>
    <row r="254" spans="1:11" ht="12.75">
      <c r="A254" s="59"/>
      <c r="B254" s="59"/>
      <c r="C254" s="59"/>
      <c r="D254" s="10"/>
      <c r="E254" s="10"/>
      <c r="F254" s="10"/>
      <c r="G254" s="10"/>
      <c r="H254" s="10"/>
      <c r="I254" s="11"/>
      <c r="J254" s="11" t="s">
        <v>134</v>
      </c>
      <c r="K254" s="1"/>
    </row>
    <row r="255" spans="1:11" ht="25.5">
      <c r="A255" s="60" t="s">
        <v>135</v>
      </c>
      <c r="B255" s="60"/>
      <c r="C255" s="60"/>
      <c r="D255" s="88">
        <v>32.4</v>
      </c>
      <c r="E255" s="59"/>
      <c r="F255" s="59"/>
      <c r="G255" s="59"/>
      <c r="H255" s="88">
        <v>32.4</v>
      </c>
      <c r="I255" s="59"/>
      <c r="J255" s="58"/>
      <c r="K255" s="1"/>
    </row>
    <row r="256" spans="1:11" ht="12.75">
      <c r="A256" s="58" t="s">
        <v>136</v>
      </c>
      <c r="B256" s="58"/>
      <c r="C256" s="58"/>
      <c r="D256" s="61"/>
      <c r="E256" s="61"/>
      <c r="F256" s="61"/>
      <c r="G256" s="61"/>
      <c r="H256" s="61"/>
      <c r="I256" s="10"/>
      <c r="J256" s="58"/>
      <c r="K256" s="1"/>
    </row>
    <row r="257" spans="1:11" ht="12.75">
      <c r="A257" s="58" t="s">
        <v>289</v>
      </c>
      <c r="B257" s="58"/>
      <c r="C257" s="58"/>
      <c r="D257" s="62">
        <f>D259+D260+D262</f>
        <v>19678.8982</v>
      </c>
      <c r="E257" s="62">
        <f>E259+E260+E262</f>
        <v>32524.580799999996</v>
      </c>
      <c r="F257" s="62">
        <f>F259+F260+F262</f>
        <v>11312.720800000001</v>
      </c>
      <c r="G257" s="62">
        <f>G259+G260+G262</f>
        <v>6139.5522</v>
      </c>
      <c r="H257" s="62">
        <f>H259+H260+H262</f>
        <v>69655.75200000001</v>
      </c>
      <c r="I257" s="59"/>
      <c r="J257" s="58"/>
      <c r="K257" s="1"/>
    </row>
    <row r="258" spans="1:11" ht="12.75">
      <c r="A258" s="10" t="s">
        <v>138</v>
      </c>
      <c r="B258" s="10"/>
      <c r="C258" s="10"/>
      <c r="D258" s="61"/>
      <c r="E258" s="61"/>
      <c r="F258" s="61"/>
      <c r="G258" s="61"/>
      <c r="H258" s="61"/>
      <c r="I258" s="10"/>
      <c r="J258" s="58"/>
      <c r="K258" s="1"/>
    </row>
    <row r="259" spans="1:11" ht="38.25">
      <c r="A259" s="64" t="s">
        <v>139</v>
      </c>
      <c r="B259" s="64"/>
      <c r="C259" s="64">
        <v>4000</v>
      </c>
      <c r="D259" s="65">
        <v>2879.8482</v>
      </c>
      <c r="E259" s="65">
        <f>2091.9708+146.91</f>
        <v>2238.8808</v>
      </c>
      <c r="F259" s="65">
        <f>828.8278+921.123</f>
        <v>1749.9508</v>
      </c>
      <c r="G259" s="65">
        <f>814.3252+921.967</f>
        <v>1736.2921999999999</v>
      </c>
      <c r="H259" s="66">
        <f>SUM(D259:G259)</f>
        <v>8604.972</v>
      </c>
      <c r="I259" s="10"/>
      <c r="J259" s="58"/>
      <c r="K259" s="1"/>
    </row>
    <row r="260" spans="1:11" ht="38.25">
      <c r="A260" s="64" t="s">
        <v>366</v>
      </c>
      <c r="B260" s="64"/>
      <c r="C260" s="67">
        <v>4001</v>
      </c>
      <c r="D260" s="68">
        <v>16794.3</v>
      </c>
      <c r="E260" s="68">
        <f>27949.5+2003.35</f>
        <v>29952.85</v>
      </c>
      <c r="F260" s="68">
        <f>61.5+9301.27</f>
        <v>9362.77</v>
      </c>
      <c r="G260" s="68">
        <f>20.5+4378.01</f>
        <v>4398.51</v>
      </c>
      <c r="H260" s="66">
        <f>SUM(D260:G260)</f>
        <v>60508.43</v>
      </c>
      <c r="I260" s="58"/>
      <c r="J260" s="58"/>
      <c r="K260" s="1"/>
    </row>
    <row r="261" spans="1:11" ht="12.75">
      <c r="A261" s="64" t="s">
        <v>142</v>
      </c>
      <c r="B261" s="64"/>
      <c r="C261" s="64"/>
      <c r="D261" s="61"/>
      <c r="E261" s="61"/>
      <c r="F261" s="61"/>
      <c r="G261" s="61"/>
      <c r="H261" s="61"/>
      <c r="I261" s="10"/>
      <c r="J261" s="10"/>
      <c r="K261" s="1"/>
    </row>
    <row r="262" spans="1:11" ht="143.25" customHeight="1">
      <c r="A262" s="10" t="s">
        <v>393</v>
      </c>
      <c r="B262" s="10"/>
      <c r="C262" s="69">
        <v>2000</v>
      </c>
      <c r="D262" s="66">
        <v>4.75</v>
      </c>
      <c r="E262" s="66">
        <v>332.85</v>
      </c>
      <c r="F262" s="66">
        <v>200</v>
      </c>
      <c r="G262" s="66">
        <v>4.75</v>
      </c>
      <c r="H262" s="66">
        <v>542.35</v>
      </c>
      <c r="I262" s="58"/>
      <c r="J262" s="58"/>
      <c r="K262" s="1"/>
    </row>
    <row r="263" spans="1:11" ht="38.25">
      <c r="A263" s="10" t="s">
        <v>145</v>
      </c>
      <c r="B263" s="10"/>
      <c r="C263" s="10"/>
      <c r="D263" s="70"/>
      <c r="E263" s="70"/>
      <c r="F263" s="4"/>
      <c r="G263" s="70"/>
      <c r="H263" s="70"/>
      <c r="I263" s="10"/>
      <c r="J263" s="10"/>
      <c r="K263" s="1"/>
    </row>
    <row r="264" spans="1:11" ht="12.75">
      <c r="A264" s="58" t="s">
        <v>146</v>
      </c>
      <c r="B264" s="71"/>
      <c r="C264" s="71"/>
      <c r="D264" s="72">
        <f>D265+D266+D267+D268+D269+D270+D271+D277+D285+D292+D294+D305+D307+D310</f>
        <v>19711.7082</v>
      </c>
      <c r="E264" s="72">
        <f>E265+E266+E267+E268+E269+E270+E271+E277+E285+E292+E294+E305+E307+E310</f>
        <v>32510.610800000002</v>
      </c>
      <c r="F264" s="72">
        <f>F265+F266+F267+F268+F269+F270+F271+F277+F285+F292+F294+F305+F307+F310</f>
        <v>11326.280800000002</v>
      </c>
      <c r="G264" s="72">
        <f>G265+G266+G267+G268+G269+G270+G271+G277+G285+G292+G294+G305+G307+G310</f>
        <v>6139.5522</v>
      </c>
      <c r="H264" s="72">
        <f>D264+E264+F264+G264</f>
        <v>69688.152</v>
      </c>
      <c r="I264" s="71"/>
      <c r="J264" s="58"/>
      <c r="K264" s="1">
        <v>69688.152</v>
      </c>
    </row>
    <row r="265" spans="1:11" ht="12.75">
      <c r="A265" s="58" t="s">
        <v>371</v>
      </c>
      <c r="B265" s="58">
        <v>211</v>
      </c>
      <c r="C265" s="73">
        <v>4001</v>
      </c>
      <c r="D265" s="72">
        <v>12851.66</v>
      </c>
      <c r="E265" s="72">
        <f>21419.54+1538.672</f>
        <v>22958.212</v>
      </c>
      <c r="F265" s="72">
        <v>6922.26</v>
      </c>
      <c r="G265" s="72">
        <f>3447.252-553</f>
        <v>2894.252</v>
      </c>
      <c r="H265" s="72">
        <f aca="true" t="shared" si="0" ref="H265:H275">SUM(D265:G265)</f>
        <v>45626.384000000005</v>
      </c>
      <c r="I265" s="73"/>
      <c r="J265" s="58"/>
      <c r="K265" s="1"/>
    </row>
    <row r="266" spans="1:11" ht="12.75">
      <c r="A266" s="58" t="s">
        <v>370</v>
      </c>
      <c r="B266" s="58">
        <v>213</v>
      </c>
      <c r="C266" s="73">
        <v>4001</v>
      </c>
      <c r="D266" s="72">
        <v>3881.2</v>
      </c>
      <c r="E266" s="72">
        <f>6468.4-741.914+464.678</f>
        <v>6191.164</v>
      </c>
      <c r="F266" s="72">
        <v>1869.01</v>
      </c>
      <c r="G266" s="72">
        <f>930.758-177</f>
        <v>753.758</v>
      </c>
      <c r="H266" s="72">
        <f t="shared" si="0"/>
        <v>12695.132</v>
      </c>
      <c r="I266" s="73"/>
      <c r="J266" s="58"/>
      <c r="K266" s="1"/>
    </row>
    <row r="267" spans="1:11" ht="12.75">
      <c r="A267" s="58" t="s">
        <v>371</v>
      </c>
      <c r="B267" s="73">
        <v>211</v>
      </c>
      <c r="C267" s="73"/>
      <c r="D267" s="72"/>
      <c r="E267" s="72"/>
      <c r="F267" s="72"/>
      <c r="G267" s="72"/>
      <c r="H267" s="72">
        <f t="shared" si="0"/>
        <v>0</v>
      </c>
      <c r="I267" s="58"/>
      <c r="J267" s="58"/>
      <c r="K267" s="1"/>
    </row>
    <row r="268" spans="1:11" ht="12.75">
      <c r="A268" s="58" t="s">
        <v>370</v>
      </c>
      <c r="B268" s="73">
        <v>213</v>
      </c>
      <c r="C268" s="73"/>
      <c r="D268" s="72"/>
      <c r="E268" s="72"/>
      <c r="F268" s="72"/>
      <c r="G268" s="72"/>
      <c r="H268" s="72">
        <f t="shared" si="0"/>
        <v>0</v>
      </c>
      <c r="I268" s="58"/>
      <c r="J268" s="58"/>
      <c r="K268" s="1"/>
    </row>
    <row r="269" spans="1:11" ht="12.75">
      <c r="A269" s="58" t="s">
        <v>372</v>
      </c>
      <c r="B269" s="58">
        <v>211</v>
      </c>
      <c r="C269" s="58">
        <v>2000</v>
      </c>
      <c r="D269" s="72"/>
      <c r="E269" s="72"/>
      <c r="F269" s="72"/>
      <c r="G269" s="72"/>
      <c r="H269" s="72">
        <f t="shared" si="0"/>
        <v>0</v>
      </c>
      <c r="I269" s="58"/>
      <c r="J269" s="58"/>
      <c r="K269" s="1"/>
    </row>
    <row r="270" spans="1:11" ht="12.75">
      <c r="A270" s="58" t="s">
        <v>370</v>
      </c>
      <c r="B270" s="58">
        <v>213</v>
      </c>
      <c r="C270" s="58">
        <v>2000</v>
      </c>
      <c r="D270" s="72"/>
      <c r="E270" s="72"/>
      <c r="F270" s="72"/>
      <c r="G270" s="72"/>
      <c r="H270" s="72">
        <f t="shared" si="0"/>
        <v>0</v>
      </c>
      <c r="I270" s="58"/>
      <c r="J270" s="58"/>
      <c r="K270" s="1"/>
    </row>
    <row r="271" spans="1:11" ht="38.25">
      <c r="A271" s="58" t="s">
        <v>310</v>
      </c>
      <c r="B271" s="58">
        <v>212</v>
      </c>
      <c r="C271" s="58">
        <v>4000</v>
      </c>
      <c r="D271" s="72">
        <f>D272+D273+D274+D275</f>
        <v>0</v>
      </c>
      <c r="E271" s="72">
        <f>E272+E273+E274+E275</f>
        <v>190</v>
      </c>
      <c r="F271" s="72">
        <f>F272+F273+F274+F275</f>
        <v>50</v>
      </c>
      <c r="G271" s="72">
        <f>G272+G273+G274+G275</f>
        <v>0</v>
      </c>
      <c r="H271" s="72">
        <f t="shared" si="0"/>
        <v>240</v>
      </c>
      <c r="I271" s="58"/>
      <c r="J271" s="58"/>
      <c r="K271" s="1"/>
    </row>
    <row r="272" spans="1:11" ht="12.75">
      <c r="A272" s="58" t="s">
        <v>311</v>
      </c>
      <c r="B272" s="58">
        <v>212</v>
      </c>
      <c r="C272" s="58" t="s">
        <v>343</v>
      </c>
      <c r="D272" s="72"/>
      <c r="E272" s="72">
        <v>190</v>
      </c>
      <c r="F272" s="72">
        <v>50</v>
      </c>
      <c r="G272" s="72"/>
      <c r="H272" s="72">
        <f t="shared" si="0"/>
        <v>240</v>
      </c>
      <c r="I272" s="58"/>
      <c r="J272" s="58"/>
      <c r="K272" s="1"/>
    </row>
    <row r="273" spans="1:11" ht="25.5">
      <c r="A273" s="58" t="s">
        <v>312</v>
      </c>
      <c r="B273" s="58">
        <v>212</v>
      </c>
      <c r="C273" s="58" t="s">
        <v>344</v>
      </c>
      <c r="D273" s="72"/>
      <c r="E273" s="72"/>
      <c r="F273" s="72"/>
      <c r="G273" s="72"/>
      <c r="H273" s="72">
        <f t="shared" si="0"/>
        <v>0</v>
      </c>
      <c r="I273" s="58"/>
      <c r="J273" s="58"/>
      <c r="K273" s="1"/>
    </row>
    <row r="274" spans="1:11" ht="12.75">
      <c r="A274" s="58" t="s">
        <v>313</v>
      </c>
      <c r="B274" s="58"/>
      <c r="C274" s="58"/>
      <c r="D274" s="72"/>
      <c r="E274" s="72"/>
      <c r="F274" s="72"/>
      <c r="G274" s="72"/>
      <c r="H274" s="72">
        <f t="shared" si="0"/>
        <v>0</v>
      </c>
      <c r="I274" s="58"/>
      <c r="J274" s="58"/>
      <c r="K274" s="1"/>
    </row>
    <row r="275" spans="1:11" ht="12.75">
      <c r="A275" s="58" t="s">
        <v>314</v>
      </c>
      <c r="B275" s="58">
        <v>212</v>
      </c>
      <c r="C275" s="58" t="s">
        <v>345</v>
      </c>
      <c r="D275" s="72"/>
      <c r="E275" s="72"/>
      <c r="F275" s="72"/>
      <c r="G275" s="72"/>
      <c r="H275" s="72">
        <f t="shared" si="0"/>
        <v>0</v>
      </c>
      <c r="I275" s="58"/>
      <c r="J275" s="58"/>
      <c r="K275" s="1"/>
    </row>
    <row r="276" spans="1:11" ht="12.75">
      <c r="A276" s="58"/>
      <c r="B276" s="58"/>
      <c r="C276" s="58"/>
      <c r="D276" s="72"/>
      <c r="E276" s="72"/>
      <c r="F276" s="72"/>
      <c r="G276" s="72"/>
      <c r="H276" s="72"/>
      <c r="I276" s="58"/>
      <c r="J276" s="58"/>
      <c r="K276" s="1"/>
    </row>
    <row r="277" spans="1:11" ht="25.5">
      <c r="A277" s="58" t="s">
        <v>373</v>
      </c>
      <c r="B277" s="58" t="s">
        <v>427</v>
      </c>
      <c r="C277" s="58">
        <v>4000</v>
      </c>
      <c r="D277" s="72">
        <f>D278+D279+D280+D281+D282+D283+D284</f>
        <v>2560.7762000000002</v>
      </c>
      <c r="E277" s="72">
        <f>E278+E279+E280+E281+E282+E283</f>
        <v>1398.1738</v>
      </c>
      <c r="F277" s="72">
        <f>F278+F279+F280+F281+F282+F283</f>
        <v>1282.5497999999998</v>
      </c>
      <c r="G277" s="72">
        <f>G278+G279+G280+G281+G282+G283</f>
        <v>1289.0762</v>
      </c>
      <c r="H277" s="72">
        <f>H278+H279+H280+H281+H282+H283</f>
        <v>6530.576</v>
      </c>
      <c r="I277" s="58"/>
      <c r="J277" s="58"/>
      <c r="K277" s="1"/>
    </row>
    <row r="278" spans="1:11" ht="12.75">
      <c r="A278" s="74" t="s">
        <v>346</v>
      </c>
      <c r="B278" s="10">
        <v>221</v>
      </c>
      <c r="C278" s="10">
        <v>4000</v>
      </c>
      <c r="D278" s="75">
        <v>13.3072</v>
      </c>
      <c r="E278" s="75">
        <v>12.0598</v>
      </c>
      <c r="F278" s="75">
        <v>7.4858</v>
      </c>
      <c r="G278" s="75">
        <v>8.7322</v>
      </c>
      <c r="H278" s="75">
        <f aca="true" t="shared" si="1" ref="H278:H283">SUM(D278:G278)</f>
        <v>41.584999999999994</v>
      </c>
      <c r="I278" s="10"/>
      <c r="J278" s="10"/>
      <c r="K278" s="1"/>
    </row>
    <row r="279" spans="1:11" ht="12.75">
      <c r="A279" s="74" t="s">
        <v>347</v>
      </c>
      <c r="B279" s="10">
        <v>221</v>
      </c>
      <c r="C279" s="76">
        <v>4001</v>
      </c>
      <c r="D279" s="77">
        <v>61.5</v>
      </c>
      <c r="E279" s="77">
        <f>61.5-26.093</f>
        <v>35.407</v>
      </c>
      <c r="F279" s="77">
        <f>61.5-25</f>
        <v>36.5</v>
      </c>
      <c r="G279" s="77">
        <v>20.5</v>
      </c>
      <c r="H279" s="77">
        <f t="shared" si="1"/>
        <v>153.90699999999998</v>
      </c>
      <c r="I279" s="10"/>
      <c r="J279" s="10"/>
      <c r="K279" s="1"/>
    </row>
    <row r="280" spans="1:11" ht="12.75">
      <c r="A280" s="74" t="s">
        <v>147</v>
      </c>
      <c r="B280" s="10">
        <v>223</v>
      </c>
      <c r="C280" s="10" t="s">
        <v>349</v>
      </c>
      <c r="D280" s="75">
        <v>78.996</v>
      </c>
      <c r="E280" s="75">
        <v>71.589</v>
      </c>
      <c r="F280" s="75">
        <v>53.687</v>
      </c>
      <c r="G280" s="75">
        <v>42.588</v>
      </c>
      <c r="H280" s="75">
        <f t="shared" si="1"/>
        <v>246.85999999999999</v>
      </c>
      <c r="I280" s="10"/>
      <c r="J280" s="10"/>
      <c r="K280" s="1"/>
    </row>
    <row r="281" spans="1:11" ht="12.75">
      <c r="A281" s="74" t="s">
        <v>148</v>
      </c>
      <c r="B281" s="10">
        <v>223</v>
      </c>
      <c r="C281" s="10" t="s">
        <v>348</v>
      </c>
      <c r="D281" s="75">
        <v>102.804</v>
      </c>
      <c r="E281" s="75">
        <v>102.82</v>
      </c>
      <c r="F281" s="75">
        <v>106.584</v>
      </c>
      <c r="G281" s="75">
        <f>82.992-68.456</f>
        <v>14.536000000000001</v>
      </c>
      <c r="H281" s="75">
        <f t="shared" si="1"/>
        <v>326.74399999999997</v>
      </c>
      <c r="I281" s="10"/>
      <c r="J281" s="10"/>
      <c r="K281" s="1"/>
    </row>
    <row r="282" spans="1:11" ht="12.75">
      <c r="A282" s="74" t="s">
        <v>149</v>
      </c>
      <c r="B282" s="10">
        <v>223</v>
      </c>
      <c r="C282" s="10" t="s">
        <v>350</v>
      </c>
      <c r="D282" s="75">
        <v>2142.485</v>
      </c>
      <c r="E282" s="75">
        <f>921.123-146.91+146.91</f>
        <v>921.123</v>
      </c>
      <c r="F282" s="75">
        <f>44.992+921.123</f>
        <v>966.115</v>
      </c>
      <c r="G282" s="75">
        <v>921.967</v>
      </c>
      <c r="H282" s="75">
        <f t="shared" si="1"/>
        <v>4951.69</v>
      </c>
      <c r="I282" s="10"/>
      <c r="J282" s="10"/>
      <c r="K282" s="1"/>
    </row>
    <row r="283" spans="1:11" ht="12.75">
      <c r="A283" s="74" t="s">
        <v>150</v>
      </c>
      <c r="B283" s="10">
        <v>223</v>
      </c>
      <c r="C283" s="10" t="s">
        <v>351</v>
      </c>
      <c r="D283" s="75">
        <v>161.684</v>
      </c>
      <c r="E283" s="75">
        <v>255.175</v>
      </c>
      <c r="F283" s="75">
        <v>112.178</v>
      </c>
      <c r="G283" s="75">
        <f>316.393-35.64</f>
        <v>280.753</v>
      </c>
      <c r="H283" s="75">
        <f t="shared" si="1"/>
        <v>809.79</v>
      </c>
      <c r="I283" s="10"/>
      <c r="J283" s="10"/>
      <c r="K283" s="1"/>
    </row>
    <row r="284" spans="1:11" ht="12.75">
      <c r="A284" s="74"/>
      <c r="B284" s="10"/>
      <c r="C284" s="10"/>
      <c r="D284" s="75"/>
      <c r="E284" s="75"/>
      <c r="F284" s="75"/>
      <c r="G284" s="75"/>
      <c r="H284" s="75"/>
      <c r="I284" s="10"/>
      <c r="J284" s="10"/>
      <c r="K284" s="1"/>
    </row>
    <row r="285" spans="1:11" ht="25.5">
      <c r="A285" s="58" t="s">
        <v>374</v>
      </c>
      <c r="B285" s="58">
        <v>225</v>
      </c>
      <c r="C285" s="58">
        <v>4000</v>
      </c>
      <c r="D285" s="72">
        <f>D286+D287+D288+D290+D291</f>
        <v>44.972</v>
      </c>
      <c r="E285" s="72">
        <f>E286+E287+E288+E290+E291</f>
        <v>25.304000000000002</v>
      </c>
      <c r="F285" s="72">
        <f>F286+F287+F288+F290+F291</f>
        <v>20.62</v>
      </c>
      <c r="G285" s="72">
        <f>G286+G287+G288+G290+G291</f>
        <v>25.304000000000002</v>
      </c>
      <c r="H285" s="72">
        <f aca="true" t="shared" si="2" ref="H285:H306">SUM(D285:G285)</f>
        <v>116.20000000000002</v>
      </c>
      <c r="I285" s="58"/>
      <c r="J285" s="58"/>
      <c r="K285" s="1"/>
    </row>
    <row r="286" spans="1:11" ht="12.75">
      <c r="A286" s="74"/>
      <c r="B286" s="58"/>
      <c r="C286" s="58"/>
      <c r="D286" s="75"/>
      <c r="E286" s="75"/>
      <c r="F286" s="75"/>
      <c r="G286" s="75"/>
      <c r="H286" s="75">
        <f t="shared" si="2"/>
        <v>0</v>
      </c>
      <c r="I286" s="58"/>
      <c r="J286" s="58"/>
      <c r="K286" s="1"/>
    </row>
    <row r="287" spans="1:11" ht="12.75">
      <c r="A287" s="74" t="s">
        <v>309</v>
      </c>
      <c r="B287" s="10">
        <v>225</v>
      </c>
      <c r="C287" s="10" t="s">
        <v>352</v>
      </c>
      <c r="D287" s="75">
        <v>29.972</v>
      </c>
      <c r="E287" s="75">
        <v>10.304</v>
      </c>
      <c r="F287" s="75">
        <v>5.62</v>
      </c>
      <c r="G287" s="75">
        <v>10.304</v>
      </c>
      <c r="H287" s="75">
        <f t="shared" si="2"/>
        <v>56.2</v>
      </c>
      <c r="I287" s="10"/>
      <c r="J287" s="10"/>
      <c r="K287" s="1"/>
    </row>
    <row r="288" spans="1:11" ht="12.75">
      <c r="A288" s="74" t="s">
        <v>155</v>
      </c>
      <c r="B288" s="10">
        <v>225</v>
      </c>
      <c r="C288" s="10" t="s">
        <v>376</v>
      </c>
      <c r="D288" s="75">
        <v>15</v>
      </c>
      <c r="E288" s="75">
        <v>15</v>
      </c>
      <c r="F288" s="75">
        <v>15</v>
      </c>
      <c r="G288" s="75">
        <v>15</v>
      </c>
      <c r="H288" s="75">
        <f t="shared" si="2"/>
        <v>60</v>
      </c>
      <c r="I288" s="10"/>
      <c r="J288" s="10"/>
      <c r="K288" s="1"/>
    </row>
    <row r="289" spans="1:11" ht="12.75">
      <c r="A289" s="74" t="s">
        <v>155</v>
      </c>
      <c r="B289" s="10">
        <v>225</v>
      </c>
      <c r="C289" s="10" t="s">
        <v>367</v>
      </c>
      <c r="D289" s="75"/>
      <c r="E289" s="75"/>
      <c r="F289" s="75"/>
      <c r="G289" s="75"/>
      <c r="H289" s="75">
        <f t="shared" si="2"/>
        <v>0</v>
      </c>
      <c r="I289" s="10"/>
      <c r="J289" s="10"/>
      <c r="K289" s="1"/>
    </row>
    <row r="290" spans="1:11" ht="25.5">
      <c r="A290" s="74" t="s">
        <v>156</v>
      </c>
      <c r="B290" s="10"/>
      <c r="C290" s="10"/>
      <c r="D290" s="75"/>
      <c r="E290" s="75"/>
      <c r="F290" s="75"/>
      <c r="G290" s="75"/>
      <c r="H290" s="75">
        <f t="shared" si="2"/>
        <v>0</v>
      </c>
      <c r="I290" s="10"/>
      <c r="J290" s="10"/>
      <c r="K290" s="1"/>
    </row>
    <row r="291" spans="1:11" ht="38.25">
      <c r="A291" s="74" t="s">
        <v>157</v>
      </c>
      <c r="B291" s="10">
        <v>225</v>
      </c>
      <c r="C291" s="10" t="s">
        <v>382</v>
      </c>
      <c r="D291" s="75"/>
      <c r="E291" s="75"/>
      <c r="F291" s="75"/>
      <c r="G291" s="75"/>
      <c r="H291" s="75">
        <f t="shared" si="2"/>
        <v>0</v>
      </c>
      <c r="I291" s="10"/>
      <c r="J291" s="10"/>
      <c r="K291" s="1"/>
    </row>
    <row r="292" spans="1:11" ht="25.5">
      <c r="A292" s="78" t="s">
        <v>315</v>
      </c>
      <c r="B292" s="10">
        <v>222</v>
      </c>
      <c r="C292" s="10" t="s">
        <v>345</v>
      </c>
      <c r="D292" s="72"/>
      <c r="E292" s="72"/>
      <c r="F292" s="72"/>
      <c r="G292" s="72"/>
      <c r="H292" s="72">
        <f t="shared" si="2"/>
        <v>0</v>
      </c>
      <c r="I292" s="10"/>
      <c r="J292" s="10"/>
      <c r="K292" s="1"/>
    </row>
    <row r="293" spans="1:11" ht="12.75">
      <c r="A293" s="74"/>
      <c r="B293" s="10"/>
      <c r="C293" s="10"/>
      <c r="D293" s="75"/>
      <c r="E293" s="75"/>
      <c r="F293" s="75"/>
      <c r="G293" s="75"/>
      <c r="H293" s="75">
        <f t="shared" si="2"/>
        <v>0</v>
      </c>
      <c r="I293" s="10"/>
      <c r="J293" s="10"/>
      <c r="K293" s="1"/>
    </row>
    <row r="294" spans="1:11" ht="12.75">
      <c r="A294" s="58" t="s">
        <v>308</v>
      </c>
      <c r="B294" s="10">
        <v>226</v>
      </c>
      <c r="C294" s="10">
        <v>4000</v>
      </c>
      <c r="D294" s="72">
        <f>D295+D296+D297+D298+D299+D300+D301+D302+D303+D304</f>
        <v>0</v>
      </c>
      <c r="E294" s="72">
        <f>E295+E296+E297+E298+E299+E300+E301+E302+E303+E304</f>
        <v>84.343</v>
      </c>
      <c r="F294" s="72">
        <f>F295+F296+F297+F298+F299+F300+F301+F302+F303+F304</f>
        <v>67.681</v>
      </c>
      <c r="G294" s="72">
        <f>G295+G296+G297+G298+G299+G300+G301+G302+G303+G304</f>
        <v>117.97200000000001</v>
      </c>
      <c r="H294" s="72">
        <f t="shared" si="2"/>
        <v>269.996</v>
      </c>
      <c r="I294" s="10"/>
      <c r="J294" s="10"/>
      <c r="K294" s="1"/>
    </row>
    <row r="295" spans="1:11" ht="25.5">
      <c r="A295" s="74" t="s">
        <v>154</v>
      </c>
      <c r="B295" s="10">
        <v>226</v>
      </c>
      <c r="C295" s="10" t="s">
        <v>376</v>
      </c>
      <c r="D295" s="75"/>
      <c r="E295" s="75"/>
      <c r="F295" s="75"/>
      <c r="G295" s="75"/>
      <c r="H295" s="75">
        <f t="shared" si="2"/>
        <v>0</v>
      </c>
      <c r="I295" s="10"/>
      <c r="J295" s="10"/>
      <c r="K295" s="1"/>
    </row>
    <row r="296" spans="1:11" ht="12.75">
      <c r="A296" s="74" t="s">
        <v>301</v>
      </c>
      <c r="B296" s="10">
        <v>226</v>
      </c>
      <c r="C296" s="10" t="s">
        <v>353</v>
      </c>
      <c r="D296" s="75"/>
      <c r="E296" s="75"/>
      <c r="F296" s="75"/>
      <c r="G296" s="75"/>
      <c r="H296" s="75">
        <f t="shared" si="2"/>
        <v>0</v>
      </c>
      <c r="I296" s="10"/>
      <c r="J296" s="10"/>
      <c r="K296" s="1"/>
    </row>
    <row r="297" spans="1:11" ht="12.75">
      <c r="A297" s="74" t="s">
        <v>301</v>
      </c>
      <c r="B297" s="58">
        <v>226</v>
      </c>
      <c r="C297" s="58" t="s">
        <v>377</v>
      </c>
      <c r="D297" s="72"/>
      <c r="E297" s="72">
        <v>26.093</v>
      </c>
      <c r="F297" s="72">
        <v>25</v>
      </c>
      <c r="G297" s="72"/>
      <c r="H297" s="72">
        <f t="shared" si="2"/>
        <v>51.093</v>
      </c>
      <c r="I297" s="58"/>
      <c r="J297" s="58"/>
      <c r="K297" s="1"/>
    </row>
    <row r="298" spans="1:11" ht="12.75">
      <c r="A298" s="74" t="s">
        <v>368</v>
      </c>
      <c r="B298" s="10">
        <v>226</v>
      </c>
      <c r="C298" s="10" t="s">
        <v>376</v>
      </c>
      <c r="D298" s="75"/>
      <c r="E298" s="75">
        <v>10.8</v>
      </c>
      <c r="F298" s="75">
        <v>37.181</v>
      </c>
      <c r="G298" s="75">
        <v>24.516</v>
      </c>
      <c r="H298" s="75">
        <f t="shared" si="2"/>
        <v>72.49699999999999</v>
      </c>
      <c r="I298" s="10"/>
      <c r="J298" s="10"/>
      <c r="K298" s="1"/>
    </row>
    <row r="299" spans="1:11" ht="12.75">
      <c r="A299" s="74" t="s">
        <v>151</v>
      </c>
      <c r="B299" s="10"/>
      <c r="C299" s="10"/>
      <c r="D299" s="75"/>
      <c r="E299" s="75"/>
      <c r="F299" s="75"/>
      <c r="G299" s="75"/>
      <c r="H299" s="75">
        <f t="shared" si="2"/>
        <v>0</v>
      </c>
      <c r="I299" s="10"/>
      <c r="J299" s="10"/>
      <c r="K299" s="1"/>
    </row>
    <row r="300" spans="1:11" ht="38.25">
      <c r="A300" s="74" t="s">
        <v>152</v>
      </c>
      <c r="B300" s="10">
        <v>226</v>
      </c>
      <c r="C300" s="10" t="s">
        <v>376</v>
      </c>
      <c r="D300" s="75"/>
      <c r="E300" s="75">
        <v>15</v>
      </c>
      <c r="F300" s="75">
        <v>5.5</v>
      </c>
      <c r="G300" s="75">
        <v>25</v>
      </c>
      <c r="H300" s="75">
        <f t="shared" si="2"/>
        <v>45.5</v>
      </c>
      <c r="I300" s="10"/>
      <c r="J300" s="10"/>
      <c r="K300" s="1"/>
    </row>
    <row r="301" spans="1:11" ht="25.5">
      <c r="A301" s="74" t="s">
        <v>153</v>
      </c>
      <c r="B301" s="10">
        <v>226</v>
      </c>
      <c r="C301" s="10" t="s">
        <v>354</v>
      </c>
      <c r="D301" s="75"/>
      <c r="E301" s="75">
        <v>10</v>
      </c>
      <c r="F301" s="75"/>
      <c r="G301" s="75"/>
      <c r="H301" s="75">
        <f t="shared" si="2"/>
        <v>10</v>
      </c>
      <c r="I301" s="10"/>
      <c r="J301" s="10"/>
      <c r="K301" s="1"/>
    </row>
    <row r="302" spans="1:11" ht="25.5">
      <c r="A302" s="74" t="s">
        <v>302</v>
      </c>
      <c r="B302" s="10">
        <v>226</v>
      </c>
      <c r="C302" s="10" t="s">
        <v>345</v>
      </c>
      <c r="D302" s="75"/>
      <c r="E302" s="75"/>
      <c r="F302" s="75"/>
      <c r="G302" s="75"/>
      <c r="H302" s="75">
        <f t="shared" si="2"/>
        <v>0</v>
      </c>
      <c r="I302" s="10"/>
      <c r="J302" s="10"/>
      <c r="K302" s="1"/>
    </row>
    <row r="303" spans="1:11" ht="12.75">
      <c r="A303" s="74" t="s">
        <v>303</v>
      </c>
      <c r="B303" s="10"/>
      <c r="C303" s="10"/>
      <c r="D303" s="75"/>
      <c r="E303" s="75">
        <v>22.45</v>
      </c>
      <c r="F303" s="75"/>
      <c r="G303" s="75"/>
      <c r="H303" s="75">
        <f t="shared" si="2"/>
        <v>22.45</v>
      </c>
      <c r="I303" s="10"/>
      <c r="J303" s="10"/>
      <c r="K303" s="1"/>
    </row>
    <row r="304" spans="1:11" ht="12.75">
      <c r="A304" s="74" t="s">
        <v>316</v>
      </c>
      <c r="B304" s="10">
        <v>226</v>
      </c>
      <c r="C304" s="10" t="s">
        <v>376</v>
      </c>
      <c r="D304" s="75"/>
      <c r="E304" s="75"/>
      <c r="F304" s="75"/>
      <c r="G304" s="75">
        <v>68.456</v>
      </c>
      <c r="H304" s="75">
        <f t="shared" si="2"/>
        <v>68.456</v>
      </c>
      <c r="I304" s="10"/>
      <c r="J304" s="10"/>
      <c r="K304" s="1"/>
    </row>
    <row r="305" spans="2:11" ht="12.75">
      <c r="B305" s="10">
        <v>262</v>
      </c>
      <c r="C305" s="10"/>
      <c r="D305" s="72">
        <f>D306</f>
        <v>0</v>
      </c>
      <c r="E305" s="72">
        <f>E306</f>
        <v>0</v>
      </c>
      <c r="F305" s="72">
        <f>F306</f>
        <v>0</v>
      </c>
      <c r="G305" s="72">
        <f>G306</f>
        <v>0</v>
      </c>
      <c r="H305" s="72">
        <f t="shared" si="2"/>
        <v>0</v>
      </c>
      <c r="I305" s="10"/>
      <c r="J305" s="10"/>
      <c r="K305" s="1"/>
    </row>
    <row r="306" spans="1:11" ht="25.5">
      <c r="A306" s="74" t="s">
        <v>166</v>
      </c>
      <c r="B306" s="10">
        <v>262</v>
      </c>
      <c r="C306" s="10"/>
      <c r="D306" s="75"/>
      <c r="E306" s="75"/>
      <c r="F306" s="75"/>
      <c r="G306" s="75"/>
      <c r="H306" s="75">
        <f t="shared" si="2"/>
        <v>0</v>
      </c>
      <c r="I306" s="10"/>
      <c r="J306" s="10"/>
      <c r="K306" s="1"/>
    </row>
    <row r="307" spans="1:11" ht="12.75">
      <c r="A307" s="58" t="s">
        <v>317</v>
      </c>
      <c r="B307" s="58"/>
      <c r="C307" s="58"/>
      <c r="D307" s="72">
        <f>D308+D309</f>
        <v>136</v>
      </c>
      <c r="E307" s="72">
        <f>E308+E309</f>
        <v>123.25</v>
      </c>
      <c r="F307" s="72">
        <f>F308+F309</f>
        <v>76.5</v>
      </c>
      <c r="G307" s="72">
        <f>G308+G309</f>
        <v>46.75</v>
      </c>
      <c r="H307" s="72">
        <f>SUM(D307:G307)</f>
        <v>382.5</v>
      </c>
      <c r="I307" s="58"/>
      <c r="J307" s="58"/>
      <c r="K307" s="1"/>
    </row>
    <row r="308" spans="1:11" ht="25.5">
      <c r="A308" s="74" t="s">
        <v>429</v>
      </c>
      <c r="B308" s="10">
        <v>290</v>
      </c>
      <c r="C308" s="10" t="s">
        <v>355</v>
      </c>
      <c r="D308" s="75">
        <v>134.5</v>
      </c>
      <c r="E308" s="75">
        <v>123.25</v>
      </c>
      <c r="F308" s="75">
        <v>76.5</v>
      </c>
      <c r="G308" s="75">
        <v>46.75</v>
      </c>
      <c r="H308" s="75">
        <f>SUM(D308:G308)</f>
        <v>381</v>
      </c>
      <c r="I308" s="10"/>
      <c r="J308" s="10"/>
      <c r="K308" s="1"/>
    </row>
    <row r="309" spans="1:11" ht="12.75">
      <c r="A309" s="74" t="s">
        <v>158</v>
      </c>
      <c r="B309" s="10"/>
      <c r="C309" s="10"/>
      <c r="D309" s="75">
        <v>1.5</v>
      </c>
      <c r="E309" s="75"/>
      <c r="F309" s="75"/>
      <c r="G309" s="75"/>
      <c r="H309" s="75">
        <f>SUM(D309:G309)</f>
        <v>1.5</v>
      </c>
      <c r="I309" s="10"/>
      <c r="J309" s="10"/>
      <c r="K309" s="1"/>
    </row>
    <row r="310" spans="1:11" ht="25.5">
      <c r="A310" s="58" t="s">
        <v>375</v>
      </c>
      <c r="B310" s="58">
        <v>300</v>
      </c>
      <c r="C310" s="58"/>
      <c r="D310" s="72">
        <f>D311+D312+D313+D314</f>
        <v>237.1</v>
      </c>
      <c r="E310" s="72">
        <f>E311+E312+E313+E314</f>
        <v>1540.164</v>
      </c>
      <c r="F310" s="72">
        <f>F311+F312+F313+F314</f>
        <v>1037.66</v>
      </c>
      <c r="G310" s="72">
        <f>G311+G312+G313+G314</f>
        <v>1012.44</v>
      </c>
      <c r="H310" s="72">
        <f>H311+H312+H313+H314</f>
        <v>3827.364</v>
      </c>
      <c r="I310" s="58"/>
      <c r="J310" s="58"/>
      <c r="K310" s="1"/>
    </row>
    <row r="311" spans="1:11" ht="12.75">
      <c r="A311" s="74" t="s">
        <v>319</v>
      </c>
      <c r="B311" s="10">
        <v>310</v>
      </c>
      <c r="C311" s="10" t="s">
        <v>379</v>
      </c>
      <c r="D311" s="75"/>
      <c r="E311" s="75">
        <v>27</v>
      </c>
      <c r="F311" s="75">
        <v>-1</v>
      </c>
      <c r="G311" s="75"/>
      <c r="H311" s="75">
        <f aca="true" t="shared" si="3" ref="H311:H318">SUM(D311:G311)</f>
        <v>26</v>
      </c>
      <c r="I311" s="10"/>
      <c r="J311" s="10"/>
      <c r="K311" s="1"/>
    </row>
    <row r="312" spans="1:11" ht="25.5">
      <c r="A312" s="74" t="s">
        <v>159</v>
      </c>
      <c r="B312" s="10">
        <v>310</v>
      </c>
      <c r="C312" s="10" t="s">
        <v>356</v>
      </c>
      <c r="D312" s="77"/>
      <c r="E312" s="77">
        <v>741.914</v>
      </c>
      <c r="F312" s="77">
        <v>500</v>
      </c>
      <c r="G312" s="77">
        <v>700</v>
      </c>
      <c r="H312" s="77">
        <f t="shared" si="3"/>
        <v>1941.914</v>
      </c>
      <c r="I312" s="10"/>
      <c r="J312" s="10"/>
      <c r="K312" s="1"/>
    </row>
    <row r="313" spans="1:11" ht="12.75">
      <c r="A313" s="74" t="s">
        <v>435</v>
      </c>
      <c r="B313" s="10">
        <v>310</v>
      </c>
      <c r="C313" s="10" t="s">
        <v>436</v>
      </c>
      <c r="D313" s="79"/>
      <c r="E313" s="79">
        <v>306</v>
      </c>
      <c r="F313" s="79"/>
      <c r="G313" s="79"/>
      <c r="H313" s="77">
        <f t="shared" si="3"/>
        <v>306</v>
      </c>
      <c r="I313" s="10"/>
      <c r="J313" s="10"/>
      <c r="K313" s="1"/>
    </row>
    <row r="314" spans="1:11" ht="25.5">
      <c r="A314" s="78" t="s">
        <v>318</v>
      </c>
      <c r="B314" s="10"/>
      <c r="C314" s="10"/>
      <c r="D314" s="80">
        <f>D316+D317+D318+D319+D320+D321+D322+D323+D324+D325</f>
        <v>237.1</v>
      </c>
      <c r="E314" s="80">
        <f>E316+E317+E318+E319+E320+E321+E322+E323+E324</f>
        <v>465.25</v>
      </c>
      <c r="F314" s="80">
        <f>F315+F316+F317+F318+F319+F320+F321+F322+F323+F324</f>
        <v>538.6600000000001</v>
      </c>
      <c r="G314" s="80">
        <f>G316+G317+G318+G319+G320+G321+G322+G323+G324</f>
        <v>312.44</v>
      </c>
      <c r="H314" s="72">
        <f t="shared" si="3"/>
        <v>1553.4500000000003</v>
      </c>
      <c r="I314" s="10"/>
      <c r="J314" s="10"/>
      <c r="K314" s="1"/>
    </row>
    <row r="315" spans="1:11" ht="12.75">
      <c r="A315" s="81" t="s">
        <v>381</v>
      </c>
      <c r="B315" s="10">
        <v>340</v>
      </c>
      <c r="C315" s="10" t="s">
        <v>378</v>
      </c>
      <c r="D315" s="75"/>
      <c r="E315" s="75"/>
      <c r="F315" s="75">
        <v>13.56</v>
      </c>
      <c r="G315" s="75"/>
      <c r="H315" s="75">
        <f t="shared" si="3"/>
        <v>13.56</v>
      </c>
      <c r="I315" s="10"/>
      <c r="J315" s="10"/>
      <c r="K315" s="1"/>
    </row>
    <row r="316" spans="1:11" ht="12.75">
      <c r="A316" s="81" t="s">
        <v>160</v>
      </c>
      <c r="B316" s="10">
        <v>340</v>
      </c>
      <c r="C316" s="10" t="s">
        <v>358</v>
      </c>
      <c r="D316" s="75"/>
      <c r="E316" s="75">
        <v>10</v>
      </c>
      <c r="F316" s="75"/>
      <c r="G316" s="75"/>
      <c r="H316" s="75">
        <f t="shared" si="3"/>
        <v>10</v>
      </c>
      <c r="I316" s="10"/>
      <c r="J316" s="10"/>
      <c r="K316" s="1"/>
    </row>
    <row r="317" spans="1:11" ht="12.75">
      <c r="A317" s="81" t="s">
        <v>320</v>
      </c>
      <c r="B317" s="10">
        <v>340</v>
      </c>
      <c r="C317" s="10" t="s">
        <v>359</v>
      </c>
      <c r="D317" s="75"/>
      <c r="E317" s="75"/>
      <c r="F317" s="75"/>
      <c r="G317" s="75">
        <v>35.64</v>
      </c>
      <c r="H317" s="75">
        <f t="shared" si="3"/>
        <v>35.64</v>
      </c>
      <c r="I317" s="10"/>
      <c r="J317" s="10"/>
      <c r="K317" s="1"/>
    </row>
    <row r="318" spans="1:11" ht="12.75">
      <c r="A318" s="81" t="s">
        <v>161</v>
      </c>
      <c r="B318" s="10"/>
      <c r="C318" s="10"/>
      <c r="D318" s="75"/>
      <c r="E318" s="75">
        <v>10</v>
      </c>
      <c r="F318" s="75"/>
      <c r="G318" s="75"/>
      <c r="H318" s="75">
        <f t="shared" si="3"/>
        <v>10</v>
      </c>
      <c r="I318" s="10"/>
      <c r="J318" s="10"/>
      <c r="K318" s="1"/>
    </row>
    <row r="319" spans="1:11" ht="25.5">
      <c r="A319" s="81" t="s">
        <v>162</v>
      </c>
      <c r="B319" s="10">
        <v>340</v>
      </c>
      <c r="C319" s="10" t="s">
        <v>357</v>
      </c>
      <c r="D319" s="77"/>
      <c r="E319" s="77"/>
      <c r="F319" s="77">
        <v>10</v>
      </c>
      <c r="G319" s="77">
        <v>30</v>
      </c>
      <c r="H319" s="77">
        <f aca="true" t="shared" si="4" ref="H319:H325">SUM(D319:G319)</f>
        <v>40</v>
      </c>
      <c r="I319" s="10"/>
      <c r="J319" s="10"/>
      <c r="K319" s="1"/>
    </row>
    <row r="320" spans="1:11" ht="25.5">
      <c r="A320" s="81" t="s">
        <v>163</v>
      </c>
      <c r="B320" s="10">
        <v>340</v>
      </c>
      <c r="C320" s="10" t="s">
        <v>360</v>
      </c>
      <c r="D320" s="75">
        <v>5</v>
      </c>
      <c r="E320" s="75">
        <f>25+119.91-13.56</f>
        <v>131.35</v>
      </c>
      <c r="F320" s="75">
        <f>5+1</f>
        <v>6</v>
      </c>
      <c r="G320" s="75"/>
      <c r="H320" s="75">
        <f t="shared" si="4"/>
        <v>142.35</v>
      </c>
      <c r="I320" s="10"/>
      <c r="J320" s="10"/>
      <c r="K320" s="1"/>
    </row>
    <row r="321" spans="1:11" ht="25.5">
      <c r="A321" s="81" t="s">
        <v>369</v>
      </c>
      <c r="B321" s="10">
        <v>340</v>
      </c>
      <c r="C321" s="10" t="s">
        <v>361</v>
      </c>
      <c r="D321" s="75"/>
      <c r="E321" s="75">
        <v>26.5</v>
      </c>
      <c r="F321" s="75">
        <v>200</v>
      </c>
      <c r="G321" s="75">
        <v>4.75</v>
      </c>
      <c r="H321" s="75">
        <f t="shared" si="4"/>
        <v>231.25</v>
      </c>
      <c r="I321" s="10"/>
      <c r="J321" s="10"/>
      <c r="K321" s="1"/>
    </row>
    <row r="322" spans="1:11" ht="12.75">
      <c r="A322" s="81" t="s">
        <v>164</v>
      </c>
      <c r="B322" s="10">
        <v>340</v>
      </c>
      <c r="C322" s="10"/>
      <c r="D322" s="75"/>
      <c r="E322" s="75"/>
      <c r="F322" s="75"/>
      <c r="G322" s="75"/>
      <c r="H322" s="75">
        <f t="shared" si="4"/>
        <v>0</v>
      </c>
      <c r="I322" s="10"/>
      <c r="J322" s="10"/>
      <c r="K322" s="1"/>
    </row>
    <row r="323" spans="1:11" ht="12.75">
      <c r="A323" s="81" t="s">
        <v>165</v>
      </c>
      <c r="B323" s="10">
        <v>340</v>
      </c>
      <c r="C323" s="10" t="s">
        <v>362</v>
      </c>
      <c r="D323" s="75">
        <v>34</v>
      </c>
      <c r="E323" s="75">
        <v>30</v>
      </c>
      <c r="F323" s="75">
        <v>44.5</v>
      </c>
      <c r="G323" s="75">
        <v>41.5</v>
      </c>
      <c r="H323" s="75">
        <f t="shared" si="4"/>
        <v>150</v>
      </c>
      <c r="I323" s="10"/>
      <c r="J323" s="10"/>
      <c r="K323" s="1"/>
    </row>
    <row r="324" spans="1:11" ht="12.75">
      <c r="A324" s="81" t="s">
        <v>167</v>
      </c>
      <c r="B324" s="10">
        <v>340</v>
      </c>
      <c r="C324" s="10" t="s">
        <v>363</v>
      </c>
      <c r="D324" s="75">
        <v>160.6</v>
      </c>
      <c r="E324" s="75">
        <v>257.4</v>
      </c>
      <c r="F324" s="75">
        <v>264.6</v>
      </c>
      <c r="G324" s="75">
        <v>200.55</v>
      </c>
      <c r="H324" s="75">
        <f t="shared" si="4"/>
        <v>883.1500000000001</v>
      </c>
      <c r="I324" s="10"/>
      <c r="J324" s="10"/>
      <c r="K324" s="1"/>
    </row>
    <row r="325" spans="1:11" ht="12.75">
      <c r="A325" s="81" t="s">
        <v>426</v>
      </c>
      <c r="B325" s="10">
        <v>340</v>
      </c>
      <c r="C325" s="10" t="s">
        <v>428</v>
      </c>
      <c r="D325" s="75">
        <v>37.5</v>
      </c>
      <c r="E325" s="75"/>
      <c r="F325" s="75"/>
      <c r="G325" s="75"/>
      <c r="H325" s="75">
        <f t="shared" si="4"/>
        <v>37.5</v>
      </c>
      <c r="I325" s="10"/>
      <c r="J325" s="10"/>
      <c r="K325" s="1"/>
    </row>
    <row r="326" spans="1:11" ht="25.5">
      <c r="A326" s="82" t="s">
        <v>394</v>
      </c>
      <c r="B326" s="10"/>
      <c r="C326" s="10"/>
      <c r="D326" s="75"/>
      <c r="E326" s="75"/>
      <c r="F326" s="75"/>
      <c r="G326" s="75"/>
      <c r="H326" s="75"/>
      <c r="I326" s="10"/>
      <c r="J326" s="10"/>
      <c r="K326" s="1"/>
    </row>
    <row r="327" spans="1:11" ht="12.75">
      <c r="A327" s="58" t="s">
        <v>168</v>
      </c>
      <c r="B327" s="10"/>
      <c r="C327" s="10"/>
      <c r="D327" s="75"/>
      <c r="E327" s="75"/>
      <c r="F327" s="75"/>
      <c r="G327" s="75"/>
      <c r="H327" s="75">
        <f>SUM(D327:G327)</f>
        <v>0</v>
      </c>
      <c r="I327" s="10"/>
      <c r="J327" s="10"/>
      <c r="K327" s="1"/>
    </row>
    <row r="328" spans="1:11" ht="12.75">
      <c r="A328" s="83" t="s">
        <v>169</v>
      </c>
      <c r="B328" s="83"/>
      <c r="C328" s="83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84"/>
      <c r="B329" s="84"/>
      <c r="C329" s="84"/>
      <c r="D329" s="1"/>
      <c r="E329" s="1"/>
      <c r="F329" s="1"/>
      <c r="G329" s="1"/>
      <c r="H329" s="1"/>
      <c r="I329" s="1"/>
      <c r="J329" s="1"/>
      <c r="K329" s="1"/>
    </row>
    <row r="330" spans="1:11" ht="25.5">
      <c r="A330" s="85" t="s">
        <v>434</v>
      </c>
      <c r="B330" s="85"/>
      <c r="C330" s="85"/>
      <c r="D330" s="85" t="s">
        <v>170</v>
      </c>
      <c r="E330" s="1"/>
      <c r="F330" s="1"/>
      <c r="G330" s="1"/>
      <c r="H330" s="1"/>
      <c r="I330" s="1"/>
      <c r="J330" s="1"/>
      <c r="K330" s="1"/>
    </row>
    <row r="331" spans="1:11" ht="12.75">
      <c r="A331" s="86"/>
      <c r="B331" s="86"/>
      <c r="C331" s="86"/>
      <c r="D331" s="87">
        <v>0</v>
      </c>
      <c r="E331" s="1"/>
      <c r="F331" s="1"/>
      <c r="G331" s="1"/>
      <c r="H331" s="1"/>
      <c r="I331" s="1"/>
      <c r="J331" s="1"/>
      <c r="K331" s="1"/>
    </row>
    <row r="332" spans="1:11" ht="63.75">
      <c r="A332" s="84" t="s">
        <v>171</v>
      </c>
      <c r="B332" s="84"/>
      <c r="C332" s="84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84"/>
      <c r="B333" s="84"/>
      <c r="C333" s="84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84" t="s">
        <v>172</v>
      </c>
      <c r="B334" s="84"/>
      <c r="C334" s="84"/>
      <c r="D334" s="1" t="s">
        <v>395</v>
      </c>
      <c r="E334" s="1"/>
      <c r="F334" s="1"/>
      <c r="G334" s="1"/>
      <c r="H334" s="1"/>
      <c r="I334" s="1"/>
      <c r="J334" s="1"/>
      <c r="K334" s="1"/>
    </row>
    <row r="335" spans="1:11" ht="25.5">
      <c r="A335" s="1"/>
      <c r="B335" s="1"/>
      <c r="C335" s="1"/>
      <c r="D335" s="13" t="s">
        <v>275</v>
      </c>
      <c r="E335" s="1"/>
      <c r="F335" s="7" t="s">
        <v>274</v>
      </c>
      <c r="G335" s="7" t="s">
        <v>273</v>
      </c>
      <c r="H335" s="1"/>
      <c r="I335" s="1"/>
      <c r="J335" s="84" t="s">
        <v>173</v>
      </c>
      <c r="K335" s="1"/>
    </row>
    <row r="336" spans="1:11" ht="12.75">
      <c r="A336" s="1"/>
      <c r="B336" s="1"/>
      <c r="C336" s="1"/>
      <c r="D336" s="13"/>
      <c r="E336" s="1"/>
      <c r="F336" s="7"/>
      <c r="G336" s="7"/>
      <c r="H336" s="1"/>
      <c r="I336" s="1"/>
      <c r="J336" s="84"/>
      <c r="K336" s="1"/>
    </row>
    <row r="337" spans="1:11" ht="12.75">
      <c r="A337" s="84"/>
      <c r="B337" s="84"/>
      <c r="C337" s="84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84" t="s">
        <v>174</v>
      </c>
      <c r="B338" s="84"/>
      <c r="C338" s="84"/>
      <c r="D338" s="1" t="s">
        <v>396</v>
      </c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 t="s">
        <v>272</v>
      </c>
      <c r="E339" s="1"/>
      <c r="F339" s="1"/>
      <c r="G339" s="1"/>
      <c r="H339" s="1"/>
      <c r="I339" s="1"/>
      <c r="J339" s="84"/>
      <c r="K339" s="1"/>
    </row>
    <row r="340" spans="1:11" ht="12.75">
      <c r="A340" s="84" t="s">
        <v>175</v>
      </c>
      <c r="B340" s="84"/>
      <c r="C340" s="84"/>
      <c r="D340" s="1"/>
      <c r="E340" s="1"/>
      <c r="F340" s="1"/>
      <c r="G340" s="1"/>
      <c r="H340" s="1"/>
      <c r="I340" s="1"/>
      <c r="J340" s="1"/>
      <c r="K340" s="1"/>
    </row>
  </sheetData>
  <sheetProtection/>
  <mergeCells count="182">
    <mergeCell ref="A2:J2"/>
    <mergeCell ref="A3:J3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A38:H38"/>
    <mergeCell ref="A39:H39"/>
    <mergeCell ref="A40:K40"/>
    <mergeCell ref="A41:J41"/>
    <mergeCell ref="A42:J42"/>
    <mergeCell ref="A43:J43"/>
    <mergeCell ref="A44:J44"/>
    <mergeCell ref="A47:G47"/>
    <mergeCell ref="A57:G57"/>
    <mergeCell ref="A61:H61"/>
    <mergeCell ref="A63:G63"/>
    <mergeCell ref="A71:J71"/>
    <mergeCell ref="A72:G72"/>
    <mergeCell ref="A73:G73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J84"/>
    <mergeCell ref="A91:F91"/>
    <mergeCell ref="B92:D92"/>
    <mergeCell ref="B93:D93"/>
    <mergeCell ref="B94:D94"/>
    <mergeCell ref="B95:D95"/>
    <mergeCell ref="B96:D96"/>
    <mergeCell ref="B97:D97"/>
    <mergeCell ref="F122:F123"/>
    <mergeCell ref="F124:F125"/>
    <mergeCell ref="A133:B133"/>
    <mergeCell ref="A134:B134"/>
    <mergeCell ref="D134:G135"/>
    <mergeCell ref="A136:B137"/>
    <mergeCell ref="D136:G136"/>
    <mergeCell ref="D137:G137"/>
    <mergeCell ref="D138:G138"/>
    <mergeCell ref="D139:G139"/>
    <mergeCell ref="D140:G140"/>
    <mergeCell ref="D141:G141"/>
    <mergeCell ref="D142:G142"/>
    <mergeCell ref="D143:G143"/>
    <mergeCell ref="D144:G144"/>
    <mergeCell ref="D145:G145"/>
    <mergeCell ref="D146:G146"/>
    <mergeCell ref="D147:G147"/>
    <mergeCell ref="D148:G148"/>
    <mergeCell ref="D149:G149"/>
    <mergeCell ref="D150:G150"/>
    <mergeCell ref="D151:G151"/>
    <mergeCell ref="D152:G152"/>
    <mergeCell ref="D153:G153"/>
    <mergeCell ref="D154:G154"/>
    <mergeCell ref="D155:G155"/>
    <mergeCell ref="D156:G156"/>
    <mergeCell ref="D157:G157"/>
    <mergeCell ref="D158:G158"/>
    <mergeCell ref="D159:G159"/>
    <mergeCell ref="D160:G160"/>
    <mergeCell ref="D161:G161"/>
    <mergeCell ref="D162:G162"/>
    <mergeCell ref="D163:G163"/>
    <mergeCell ref="D164:G164"/>
    <mergeCell ref="D165:G165"/>
    <mergeCell ref="D166:G166"/>
    <mergeCell ref="D167:G167"/>
    <mergeCell ref="D168:G168"/>
    <mergeCell ref="D169:G169"/>
    <mergeCell ref="D170:G170"/>
    <mergeCell ref="D171:G171"/>
    <mergeCell ref="D172:G172"/>
    <mergeCell ref="D173:G173"/>
    <mergeCell ref="D174:G174"/>
    <mergeCell ref="D175:G175"/>
    <mergeCell ref="D176:G176"/>
    <mergeCell ref="D177:H177"/>
    <mergeCell ref="D178:G178"/>
    <mergeCell ref="D179:G179"/>
    <mergeCell ref="D180:H180"/>
    <mergeCell ref="D181:H181"/>
    <mergeCell ref="D182:H182"/>
    <mergeCell ref="D183:G183"/>
    <mergeCell ref="D185:H185"/>
    <mergeCell ref="D186:G186"/>
    <mergeCell ref="D187:H187"/>
    <mergeCell ref="D188:G188"/>
    <mergeCell ref="D189:H189"/>
    <mergeCell ref="D190:G190"/>
    <mergeCell ref="D191:G191"/>
    <mergeCell ref="D192:G192"/>
    <mergeCell ref="D193:G193"/>
    <mergeCell ref="A194:F194"/>
    <mergeCell ref="A195:K195"/>
    <mergeCell ref="A196:J196"/>
    <mergeCell ref="A197:J197"/>
    <mergeCell ref="A198:H198"/>
    <mergeCell ref="A200:A202"/>
    <mergeCell ref="D200:E200"/>
    <mergeCell ref="F200:K200"/>
    <mergeCell ref="D201:E201"/>
    <mergeCell ref="F201:H201"/>
    <mergeCell ref="I201:I202"/>
    <mergeCell ref="J201:J202"/>
    <mergeCell ref="K201:K202"/>
    <mergeCell ref="G202:H202"/>
    <mergeCell ref="F203:H203"/>
    <mergeCell ref="G204:H204"/>
    <mergeCell ref="G205:H205"/>
    <mergeCell ref="G206:H206"/>
    <mergeCell ref="A207:K207"/>
    <mergeCell ref="A208:K208"/>
    <mergeCell ref="F209:H209"/>
    <mergeCell ref="F210:H210"/>
    <mergeCell ref="F211:H211"/>
    <mergeCell ref="F212:H212"/>
    <mergeCell ref="A213:K213"/>
    <mergeCell ref="D214:E214"/>
    <mergeCell ref="F214:H214"/>
    <mergeCell ref="D215:E215"/>
    <mergeCell ref="F215:H215"/>
    <mergeCell ref="D216:E216"/>
    <mergeCell ref="F216:H216"/>
    <mergeCell ref="D217:E217"/>
    <mergeCell ref="F217:H217"/>
    <mergeCell ref="D218:E218"/>
    <mergeCell ref="F218:H218"/>
    <mergeCell ref="D219:E219"/>
    <mergeCell ref="F219:H219"/>
    <mergeCell ref="D220:E220"/>
    <mergeCell ref="F220:H220"/>
    <mergeCell ref="D221:E221"/>
    <mergeCell ref="F221:H221"/>
    <mergeCell ref="A222:K222"/>
    <mergeCell ref="D223:E223"/>
    <mergeCell ref="F223:H223"/>
    <mergeCell ref="D224:E224"/>
    <mergeCell ref="F224:H224"/>
    <mergeCell ref="A225:K225"/>
    <mergeCell ref="D226:E226"/>
    <mergeCell ref="F226:G226"/>
    <mergeCell ref="H226:I226"/>
    <mergeCell ref="D227:E227"/>
    <mergeCell ref="F227:G227"/>
    <mergeCell ref="H227:I227"/>
    <mergeCell ref="B246:C246"/>
    <mergeCell ref="B247:C247"/>
    <mergeCell ref="B248:C248"/>
    <mergeCell ref="A228:K228"/>
    <mergeCell ref="D229:E229"/>
    <mergeCell ref="F229:G229"/>
    <mergeCell ref="H229:I229"/>
    <mergeCell ref="B244:C244"/>
    <mergeCell ref="B245:C245"/>
  </mergeCells>
  <hyperlinks>
    <hyperlink ref="D19" r:id="rId1" display="namgymn@mail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40"/>
  <sheetViews>
    <sheetView zoomScalePageLayoutView="0" workbookViewId="0" topLeftCell="A249">
      <selection activeCell="H255" sqref="H255:H257"/>
    </sheetView>
  </sheetViews>
  <sheetFormatPr defaultColWidth="9.00390625" defaultRowHeight="12.75"/>
  <cols>
    <col min="1" max="1" width="29.625" style="0" customWidth="1"/>
    <col min="2" max="2" width="7.00390625" style="0" customWidth="1"/>
    <col min="4" max="4" width="12.00390625" style="0" customWidth="1"/>
    <col min="5" max="5" width="12.125" style="0" customWidth="1"/>
    <col min="6" max="6" width="12.75390625" style="0" customWidth="1"/>
    <col min="7" max="7" width="13.125" style="0" customWidth="1"/>
    <col min="8" max="8" width="12.375" style="0" customWidth="1"/>
    <col min="11" max="11" width="10.00390625" style="0" bestFit="1" customWidth="1"/>
  </cols>
  <sheetData>
    <row r="1" spans="1:11" ht="12.75">
      <c r="A1" s="5" t="s">
        <v>168</v>
      </c>
      <c r="B1" s="5"/>
      <c r="C1" s="5"/>
      <c r="D1" s="1"/>
      <c r="E1" s="1"/>
      <c r="F1" s="1"/>
      <c r="G1" s="1"/>
      <c r="H1" s="1"/>
      <c r="I1" s="1"/>
      <c r="J1" s="1"/>
      <c r="K1" s="1"/>
    </row>
    <row r="2" spans="1:11" ht="12.7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1"/>
    </row>
    <row r="3" spans="1:11" ht="12.7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1"/>
    </row>
    <row r="4" spans="1:11" ht="12.75">
      <c r="A4" s="1"/>
      <c r="B4" s="1"/>
      <c r="C4" s="1"/>
      <c r="D4" s="7"/>
      <c r="E4" s="8" t="s">
        <v>397</v>
      </c>
      <c r="F4" s="1"/>
      <c r="G4" s="1"/>
      <c r="H4" s="1"/>
      <c r="I4" s="1"/>
      <c r="J4" s="1"/>
      <c r="K4" s="1"/>
    </row>
    <row r="5" spans="1:11" ht="12.75">
      <c r="A5" s="9" t="s">
        <v>364</v>
      </c>
      <c r="B5" s="9"/>
      <c r="C5" s="9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423</v>
      </c>
      <c r="B6" s="9"/>
      <c r="C6" s="9"/>
      <c r="D6" s="1"/>
      <c r="E6" s="1"/>
      <c r="F6" s="1"/>
      <c r="G6" s="1" t="s">
        <v>432</v>
      </c>
      <c r="H6" s="1"/>
      <c r="I6" s="1"/>
      <c r="J6" s="1"/>
      <c r="K6" s="1"/>
    </row>
    <row r="7" spans="1:11" ht="12.75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 t="s">
        <v>425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 t="s">
        <v>433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9" t="s">
        <v>3</v>
      </c>
      <c r="B11" s="9"/>
      <c r="C11" s="9"/>
      <c r="D11" s="1"/>
      <c r="E11" s="1"/>
      <c r="F11" s="1"/>
      <c r="G11" s="1"/>
      <c r="H11" s="1"/>
      <c r="I11" s="1"/>
      <c r="J11" s="1"/>
      <c r="K11" s="1"/>
    </row>
    <row r="12" spans="1:11" ht="25.5">
      <c r="A12" s="10" t="s">
        <v>4</v>
      </c>
      <c r="B12" s="10"/>
      <c r="C12" s="10"/>
      <c r="D12" s="94" t="str">
        <f>A3</f>
        <v>Муниципальное бюджетное общеобразовательное учреждение "Намская улусная гимназия имени Н.С. Охлопкова" Муниципального образования "Намский улус" Республики Саха (Якутия).</v>
      </c>
      <c r="E12" s="94"/>
      <c r="F12" s="94"/>
      <c r="G12" s="94"/>
      <c r="H12" s="94"/>
      <c r="I12" s="94"/>
      <c r="J12" s="94"/>
      <c r="K12" s="1"/>
    </row>
    <row r="13" spans="1:11" ht="12.75">
      <c r="A13" s="10" t="s">
        <v>5</v>
      </c>
      <c r="B13" s="10"/>
      <c r="C13" s="10"/>
      <c r="D13" s="94" t="s">
        <v>6</v>
      </c>
      <c r="E13" s="94"/>
      <c r="F13" s="94"/>
      <c r="G13" s="94"/>
      <c r="H13" s="94"/>
      <c r="I13" s="94"/>
      <c r="J13" s="94"/>
      <c r="K13" s="1"/>
    </row>
    <row r="14" spans="1:11" ht="12.75">
      <c r="A14" s="10" t="s">
        <v>7</v>
      </c>
      <c r="B14" s="10"/>
      <c r="C14" s="10"/>
      <c r="D14" s="95">
        <v>40872</v>
      </c>
      <c r="E14" s="94"/>
      <c r="F14" s="94"/>
      <c r="G14" s="94"/>
      <c r="H14" s="94"/>
      <c r="I14" s="94"/>
      <c r="J14" s="94"/>
      <c r="K14" s="1"/>
    </row>
    <row r="15" spans="1:11" ht="12.75">
      <c r="A15" s="10" t="s">
        <v>8</v>
      </c>
      <c r="B15" s="10"/>
      <c r="C15" s="10"/>
      <c r="D15" s="94" t="s">
        <v>284</v>
      </c>
      <c r="E15" s="94"/>
      <c r="F15" s="94"/>
      <c r="G15" s="94"/>
      <c r="H15" s="94"/>
      <c r="I15" s="94"/>
      <c r="J15" s="94"/>
      <c r="K15" s="1"/>
    </row>
    <row r="16" spans="1:11" ht="12.75">
      <c r="A16" s="10" t="s">
        <v>9</v>
      </c>
      <c r="B16" s="10"/>
      <c r="C16" s="10"/>
      <c r="D16" s="94" t="s">
        <v>6</v>
      </c>
      <c r="E16" s="94"/>
      <c r="F16" s="94"/>
      <c r="G16" s="94"/>
      <c r="H16" s="94"/>
      <c r="I16" s="94"/>
      <c r="J16" s="94"/>
      <c r="K16" s="1"/>
    </row>
    <row r="17" spans="1:11" ht="12.75">
      <c r="A17" s="10" t="s">
        <v>10</v>
      </c>
      <c r="B17" s="10"/>
      <c r="C17" s="10"/>
      <c r="D17" s="94">
        <v>84116241280</v>
      </c>
      <c r="E17" s="94"/>
      <c r="F17" s="94"/>
      <c r="G17" s="94"/>
      <c r="H17" s="94"/>
      <c r="I17" s="94"/>
      <c r="J17" s="94"/>
      <c r="K17" s="1"/>
    </row>
    <row r="18" spans="1:11" ht="12.75">
      <c r="A18" s="10" t="s">
        <v>11</v>
      </c>
      <c r="B18" s="10"/>
      <c r="C18" s="10"/>
      <c r="D18" s="94">
        <v>84116241280</v>
      </c>
      <c r="E18" s="94"/>
      <c r="F18" s="94"/>
      <c r="G18" s="94"/>
      <c r="H18" s="94"/>
      <c r="I18" s="94"/>
      <c r="J18" s="94"/>
      <c r="K18" s="1"/>
    </row>
    <row r="19" spans="1:11" ht="12.75">
      <c r="A19" s="10" t="s">
        <v>12</v>
      </c>
      <c r="B19" s="10"/>
      <c r="C19" s="10"/>
      <c r="D19" s="96" t="s">
        <v>13</v>
      </c>
      <c r="E19" s="96"/>
      <c r="F19" s="96"/>
      <c r="G19" s="96"/>
      <c r="H19" s="96"/>
      <c r="I19" s="96"/>
      <c r="J19" s="96"/>
      <c r="K19" s="1"/>
    </row>
    <row r="20" spans="1:11" ht="12.75">
      <c r="A20" s="10" t="s">
        <v>14</v>
      </c>
      <c r="B20" s="10"/>
      <c r="C20" s="10"/>
      <c r="D20" s="94" t="s">
        <v>15</v>
      </c>
      <c r="E20" s="94"/>
      <c r="F20" s="94"/>
      <c r="G20" s="94"/>
      <c r="H20" s="94"/>
      <c r="I20" s="94"/>
      <c r="J20" s="94"/>
      <c r="K20" s="1"/>
    </row>
    <row r="21" spans="1:11" ht="12.75">
      <c r="A21" s="10" t="s">
        <v>16</v>
      </c>
      <c r="B21" s="10"/>
      <c r="C21" s="10"/>
      <c r="D21" s="94" t="s">
        <v>17</v>
      </c>
      <c r="E21" s="94"/>
      <c r="F21" s="94"/>
      <c r="G21" s="94"/>
      <c r="H21" s="94"/>
      <c r="I21" s="94"/>
      <c r="J21" s="94"/>
      <c r="K21" s="1"/>
    </row>
    <row r="22" spans="1:11" ht="12.75">
      <c r="A22" s="10" t="s">
        <v>18</v>
      </c>
      <c r="B22" s="10"/>
      <c r="C22" s="10"/>
      <c r="D22" s="94" t="s">
        <v>19</v>
      </c>
      <c r="E22" s="94"/>
      <c r="F22" s="94"/>
      <c r="G22" s="94"/>
      <c r="H22" s="94"/>
      <c r="I22" s="94"/>
      <c r="J22" s="94"/>
      <c r="K22" s="1"/>
    </row>
    <row r="23" spans="1:11" ht="12.75">
      <c r="A23" s="10" t="s">
        <v>20</v>
      </c>
      <c r="B23" s="10"/>
      <c r="C23" s="10"/>
      <c r="D23" s="94" t="s">
        <v>21</v>
      </c>
      <c r="E23" s="94"/>
      <c r="F23" s="94"/>
      <c r="G23" s="94"/>
      <c r="H23" s="94"/>
      <c r="I23" s="94"/>
      <c r="J23" s="94"/>
      <c r="K23" s="1"/>
    </row>
    <row r="24" spans="1:11" ht="12.75">
      <c r="A24" s="10" t="s">
        <v>22</v>
      </c>
      <c r="B24" s="10"/>
      <c r="C24" s="10"/>
      <c r="D24" s="94" t="s">
        <v>23</v>
      </c>
      <c r="E24" s="94"/>
      <c r="F24" s="94"/>
      <c r="G24" s="94"/>
      <c r="H24" s="94"/>
      <c r="I24" s="94"/>
      <c r="J24" s="94"/>
      <c r="K24" s="1"/>
    </row>
    <row r="25" spans="1:11" ht="12.75">
      <c r="A25" s="10" t="s">
        <v>24</v>
      </c>
      <c r="B25" s="10"/>
      <c r="C25" s="10"/>
      <c r="D25" s="94">
        <v>23292092</v>
      </c>
      <c r="E25" s="94"/>
      <c r="F25" s="94"/>
      <c r="G25" s="94"/>
      <c r="H25" s="94"/>
      <c r="I25" s="94"/>
      <c r="J25" s="94"/>
      <c r="K25" s="1"/>
    </row>
    <row r="26" spans="1:11" ht="25.5">
      <c r="A26" s="10" t="s">
        <v>25</v>
      </c>
      <c r="B26" s="10"/>
      <c r="C26" s="10"/>
      <c r="D26" s="94">
        <v>14</v>
      </c>
      <c r="E26" s="94"/>
      <c r="F26" s="94"/>
      <c r="G26" s="94"/>
      <c r="H26" s="94"/>
      <c r="I26" s="94"/>
      <c r="J26" s="94"/>
      <c r="K26" s="1"/>
    </row>
    <row r="27" spans="1:11" ht="12.75">
      <c r="A27" s="10" t="s">
        <v>26</v>
      </c>
      <c r="B27" s="10"/>
      <c r="C27" s="10"/>
      <c r="D27" s="94">
        <v>98235825001</v>
      </c>
      <c r="E27" s="94"/>
      <c r="F27" s="94"/>
      <c r="G27" s="94"/>
      <c r="H27" s="94"/>
      <c r="I27" s="94"/>
      <c r="J27" s="94"/>
      <c r="K27" s="1"/>
    </row>
    <row r="28" spans="1:11" ht="25.5">
      <c r="A28" s="10" t="s">
        <v>27</v>
      </c>
      <c r="B28" s="10"/>
      <c r="C28" s="10"/>
      <c r="D28" s="94">
        <v>72</v>
      </c>
      <c r="E28" s="94"/>
      <c r="F28" s="94"/>
      <c r="G28" s="94"/>
      <c r="H28" s="94"/>
      <c r="I28" s="94"/>
      <c r="J28" s="94"/>
      <c r="K28" s="1"/>
    </row>
    <row r="29" spans="1:11" ht="12.75">
      <c r="A29" s="10" t="s">
        <v>28</v>
      </c>
      <c r="B29" s="10"/>
      <c r="C29" s="10"/>
      <c r="D29" s="94">
        <v>49007</v>
      </c>
      <c r="E29" s="94"/>
      <c r="F29" s="94"/>
      <c r="G29" s="94"/>
      <c r="H29" s="94"/>
      <c r="I29" s="94"/>
      <c r="J29" s="94"/>
      <c r="K29" s="1"/>
    </row>
    <row r="30" spans="1:11" ht="38.25">
      <c r="A30" s="10" t="s">
        <v>29</v>
      </c>
      <c r="B30" s="12"/>
      <c r="C30" s="12"/>
      <c r="D30" s="97" t="s">
        <v>430</v>
      </c>
      <c r="E30" s="98"/>
      <c r="F30" s="98"/>
      <c r="G30" s="98"/>
      <c r="H30" s="98"/>
      <c r="I30" s="98"/>
      <c r="J30" s="99"/>
      <c r="K30" s="1"/>
    </row>
    <row r="31" spans="1:11" ht="12.75">
      <c r="A31" s="10" t="s">
        <v>30</v>
      </c>
      <c r="B31" s="10"/>
      <c r="C31" s="10"/>
      <c r="D31" s="94"/>
      <c r="E31" s="94"/>
      <c r="F31" s="94"/>
      <c r="G31" s="94"/>
      <c r="H31" s="94"/>
      <c r="I31" s="94"/>
      <c r="J31" s="94"/>
      <c r="K31" s="1"/>
    </row>
    <row r="32" spans="1:11" ht="25.5">
      <c r="A32" s="10" t="s">
        <v>31</v>
      </c>
      <c r="B32" s="10"/>
      <c r="C32" s="10"/>
      <c r="D32" s="94"/>
      <c r="E32" s="94"/>
      <c r="F32" s="94"/>
      <c r="G32" s="94"/>
      <c r="H32" s="94"/>
      <c r="I32" s="94"/>
      <c r="J32" s="94"/>
      <c r="K32" s="1"/>
    </row>
    <row r="33" spans="1:11" ht="51">
      <c r="A33" s="10" t="s">
        <v>32</v>
      </c>
      <c r="B33" s="10"/>
      <c r="C33" s="10"/>
      <c r="D33" s="100">
        <v>2014</v>
      </c>
      <c r="E33" s="100"/>
      <c r="F33" s="100"/>
      <c r="G33" s="100"/>
      <c r="H33" s="100"/>
      <c r="I33" s="100"/>
      <c r="J33" s="100"/>
      <c r="K33" s="1"/>
    </row>
    <row r="34" spans="1:11" ht="89.25">
      <c r="A34" s="10" t="s">
        <v>33</v>
      </c>
      <c r="B34" s="10"/>
      <c r="C34" s="10"/>
      <c r="D34" s="100" t="s">
        <v>283</v>
      </c>
      <c r="E34" s="100"/>
      <c r="F34" s="100"/>
      <c r="G34" s="100"/>
      <c r="H34" s="100"/>
      <c r="I34" s="100"/>
      <c r="J34" s="100"/>
      <c r="K34" s="1"/>
    </row>
    <row r="35" spans="1:11" ht="12.75">
      <c r="A35" s="13"/>
      <c r="B35" s="13"/>
      <c r="C35" s="13"/>
      <c r="D35" s="1"/>
      <c r="E35" s="1"/>
      <c r="F35" s="1"/>
      <c r="G35" s="1"/>
      <c r="H35" s="1"/>
      <c r="I35" s="1"/>
      <c r="J35" s="1"/>
      <c r="K35" s="1"/>
    </row>
    <row r="36" spans="1:11" ht="12.75">
      <c r="A36" s="9" t="s">
        <v>290</v>
      </c>
      <c r="B36" s="9"/>
      <c r="C36" s="9"/>
      <c r="D36" s="1"/>
      <c r="E36" s="1"/>
      <c r="F36" s="1"/>
      <c r="G36" s="1"/>
      <c r="H36" s="1"/>
      <c r="I36" s="1"/>
      <c r="J36" s="1"/>
      <c r="K36" s="1"/>
    </row>
    <row r="37" spans="1:11" ht="12.75">
      <c r="A37" s="1" t="s">
        <v>383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01" t="s">
        <v>276</v>
      </c>
      <c r="B38" s="101"/>
      <c r="C38" s="101"/>
      <c r="D38" s="101"/>
      <c r="E38" s="101"/>
      <c r="F38" s="101"/>
      <c r="G38" s="101"/>
      <c r="H38" s="101"/>
      <c r="I38" s="1"/>
      <c r="J38" s="1"/>
      <c r="K38" s="1"/>
    </row>
    <row r="39" spans="1:11" ht="12.75">
      <c r="A39" s="102" t="s">
        <v>277</v>
      </c>
      <c r="B39" s="102"/>
      <c r="C39" s="102"/>
      <c r="D39" s="102"/>
      <c r="E39" s="102"/>
      <c r="F39" s="102"/>
      <c r="G39" s="102"/>
      <c r="H39" s="102"/>
      <c r="I39" s="1"/>
      <c r="J39" s="1"/>
      <c r="K39" s="1"/>
    </row>
    <row r="40" spans="1:11" ht="12.75">
      <c r="A40" s="103" t="s">
        <v>278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1:11" ht="12.75">
      <c r="A41" s="103" t="s">
        <v>279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"/>
    </row>
    <row r="42" spans="1:11" ht="12.75">
      <c r="A42" s="103" t="s">
        <v>280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"/>
    </row>
    <row r="43" spans="1:11" ht="12.75">
      <c r="A43" s="103" t="s">
        <v>281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"/>
    </row>
    <row r="44" spans="1:11" ht="12.75">
      <c r="A44" s="103" t="s">
        <v>282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 t="s">
        <v>384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03" t="s">
        <v>210</v>
      </c>
      <c r="B47" s="103"/>
      <c r="C47" s="103"/>
      <c r="D47" s="103"/>
      <c r="E47" s="103"/>
      <c r="F47" s="103"/>
      <c r="G47" s="103"/>
      <c r="H47" s="1"/>
      <c r="I47" s="1"/>
      <c r="J47" s="1"/>
      <c r="K47" s="1"/>
    </row>
    <row r="48" spans="1:11" ht="12.75">
      <c r="A48" s="1" t="s">
        <v>211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 t="s">
        <v>212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 t="s">
        <v>213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 t="s">
        <v>214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 t="s">
        <v>215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 t="s">
        <v>200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 t="s">
        <v>201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 t="s">
        <v>216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 t="s">
        <v>219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04" t="s">
        <v>217</v>
      </c>
      <c r="B57" s="104"/>
      <c r="C57" s="104"/>
      <c r="D57" s="104"/>
      <c r="E57" s="104"/>
      <c r="F57" s="104"/>
      <c r="G57" s="104"/>
      <c r="H57" s="1"/>
      <c r="I57" s="1"/>
      <c r="J57" s="1"/>
      <c r="K57" s="1"/>
    </row>
    <row r="58" spans="1:11" ht="12.75">
      <c r="A58" s="1" t="s">
        <v>222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 t="s">
        <v>221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 t="s">
        <v>220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03" t="s">
        <v>218</v>
      </c>
      <c r="B61" s="103"/>
      <c r="C61" s="103"/>
      <c r="D61" s="103"/>
      <c r="E61" s="103"/>
      <c r="F61" s="103"/>
      <c r="G61" s="103"/>
      <c r="H61" s="103"/>
      <c r="I61" s="1"/>
      <c r="J61" s="1"/>
      <c r="K61" s="1"/>
    </row>
    <row r="62" spans="1:11" ht="12.75">
      <c r="A62" s="1" t="s">
        <v>207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03" t="s">
        <v>202</v>
      </c>
      <c r="B63" s="103"/>
      <c r="C63" s="103"/>
      <c r="D63" s="103"/>
      <c r="E63" s="103"/>
      <c r="F63" s="103"/>
      <c r="G63" s="103"/>
      <c r="H63" s="1"/>
      <c r="I63" s="1"/>
      <c r="J63" s="1"/>
      <c r="K63" s="1"/>
    </row>
    <row r="64" spans="1:11" ht="12.75">
      <c r="A64" s="1" t="s">
        <v>203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 t="s">
        <v>204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 t="s">
        <v>205</v>
      </c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 t="s">
        <v>206</v>
      </c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 t="s">
        <v>208</v>
      </c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 t="s">
        <v>209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05" t="s">
        <v>385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"/>
    </row>
    <row r="72" spans="1:11" ht="12.75">
      <c r="A72" s="106" t="s">
        <v>286</v>
      </c>
      <c r="B72" s="106"/>
      <c r="C72" s="106"/>
      <c r="D72" s="106"/>
      <c r="E72" s="106"/>
      <c r="F72" s="106"/>
      <c r="G72" s="106"/>
      <c r="H72" s="14"/>
      <c r="I72" s="14"/>
      <c r="J72" s="14"/>
      <c r="K72" s="1"/>
    </row>
    <row r="73" spans="1:11" ht="12.75">
      <c r="A73" s="106" t="s">
        <v>285</v>
      </c>
      <c r="B73" s="106"/>
      <c r="C73" s="106"/>
      <c r="D73" s="106"/>
      <c r="E73" s="106"/>
      <c r="F73" s="106"/>
      <c r="G73" s="106"/>
      <c r="H73" s="14"/>
      <c r="I73" s="14"/>
      <c r="J73" s="14"/>
      <c r="K73" s="1"/>
    </row>
    <row r="74" spans="1:11" ht="12.75">
      <c r="A74" s="107" t="s">
        <v>223</v>
      </c>
      <c r="B74" s="107"/>
      <c r="C74" s="107"/>
      <c r="D74" s="107"/>
      <c r="E74" s="107"/>
      <c r="F74" s="107"/>
      <c r="G74" s="15"/>
      <c r="H74" s="14"/>
      <c r="I74" s="14"/>
      <c r="J74" s="14"/>
      <c r="K74" s="1"/>
    </row>
    <row r="75" spans="1:11" ht="12.75">
      <c r="A75" s="107" t="s">
        <v>224</v>
      </c>
      <c r="B75" s="107"/>
      <c r="C75" s="107"/>
      <c r="D75" s="107"/>
      <c r="E75" s="107"/>
      <c r="F75" s="107"/>
      <c r="G75" s="15"/>
      <c r="H75" s="14"/>
      <c r="I75" s="14"/>
      <c r="J75" s="14"/>
      <c r="K75" s="1"/>
    </row>
    <row r="76" spans="1:11" ht="12.75">
      <c r="A76" s="107" t="s">
        <v>230</v>
      </c>
      <c r="B76" s="107"/>
      <c r="C76" s="107"/>
      <c r="D76" s="107"/>
      <c r="E76" s="107"/>
      <c r="F76" s="107"/>
      <c r="G76" s="15"/>
      <c r="H76" s="14"/>
      <c r="I76" s="14"/>
      <c r="J76" s="14"/>
      <c r="K76" s="1"/>
    </row>
    <row r="77" spans="1:11" ht="12.75">
      <c r="A77" s="107" t="s">
        <v>231</v>
      </c>
      <c r="B77" s="107"/>
      <c r="C77" s="107"/>
      <c r="D77" s="107"/>
      <c r="E77" s="107"/>
      <c r="F77" s="107"/>
      <c r="G77" s="15"/>
      <c r="H77" s="14"/>
      <c r="I77" s="14"/>
      <c r="J77" s="14"/>
      <c r="K77" s="1"/>
    </row>
    <row r="78" spans="1:11" ht="12.75">
      <c r="A78" s="106" t="s">
        <v>232</v>
      </c>
      <c r="B78" s="106"/>
      <c r="C78" s="106"/>
      <c r="D78" s="106"/>
      <c r="E78" s="106"/>
      <c r="F78" s="106"/>
      <c r="G78" s="15"/>
      <c r="H78" s="14"/>
      <c r="I78" s="14"/>
      <c r="J78" s="14"/>
      <c r="K78" s="1"/>
    </row>
    <row r="79" spans="1:11" ht="12.75">
      <c r="A79" s="107" t="s">
        <v>225</v>
      </c>
      <c r="B79" s="107"/>
      <c r="C79" s="107"/>
      <c r="D79" s="107"/>
      <c r="E79" s="107"/>
      <c r="F79" s="107"/>
      <c r="G79" s="15"/>
      <c r="H79" s="14"/>
      <c r="I79" s="14"/>
      <c r="J79" s="14"/>
      <c r="K79" s="1"/>
    </row>
    <row r="80" spans="1:11" ht="12.75">
      <c r="A80" s="107" t="s">
        <v>226</v>
      </c>
      <c r="B80" s="107"/>
      <c r="C80" s="107"/>
      <c r="D80" s="107"/>
      <c r="E80" s="107"/>
      <c r="F80" s="107"/>
      <c r="G80" s="15"/>
      <c r="H80" s="14"/>
      <c r="I80" s="14"/>
      <c r="J80" s="14"/>
      <c r="K80" s="1"/>
    </row>
    <row r="81" spans="1:11" ht="12.75">
      <c r="A81" s="107" t="s">
        <v>227</v>
      </c>
      <c r="B81" s="107"/>
      <c r="C81" s="107"/>
      <c r="D81" s="107"/>
      <c r="E81" s="107"/>
      <c r="F81" s="107"/>
      <c r="G81" s="15"/>
      <c r="H81" s="14"/>
      <c r="I81" s="14"/>
      <c r="J81" s="14"/>
      <c r="K81" s="1"/>
    </row>
    <row r="82" spans="1:11" ht="12.75">
      <c r="A82" s="107" t="s">
        <v>228</v>
      </c>
      <c r="B82" s="107"/>
      <c r="C82" s="107"/>
      <c r="D82" s="107"/>
      <c r="E82" s="107"/>
      <c r="F82" s="107"/>
      <c r="G82" s="15"/>
      <c r="H82" s="14"/>
      <c r="I82" s="14"/>
      <c r="J82" s="14"/>
      <c r="K82" s="1"/>
    </row>
    <row r="83" spans="1:11" ht="12.75">
      <c r="A83" s="107" t="s">
        <v>229</v>
      </c>
      <c r="B83" s="107"/>
      <c r="C83" s="107"/>
      <c r="D83" s="107"/>
      <c r="E83" s="107"/>
      <c r="F83" s="107"/>
      <c r="G83" s="15"/>
      <c r="H83" s="14"/>
      <c r="I83" s="14"/>
      <c r="J83" s="14"/>
      <c r="K83" s="1"/>
    </row>
    <row r="84" spans="1:11" ht="12.75">
      <c r="A84" s="108" t="s">
        <v>35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"/>
    </row>
    <row r="85" spans="1:11" ht="25.5">
      <c r="A85" s="17" t="s">
        <v>293</v>
      </c>
      <c r="B85" s="17"/>
      <c r="C85" s="17"/>
      <c r="D85" s="18" t="s">
        <v>36</v>
      </c>
      <c r="E85" s="1"/>
      <c r="F85" s="1"/>
      <c r="G85" s="1"/>
      <c r="H85" s="1"/>
      <c r="I85" s="1"/>
      <c r="J85" s="1"/>
      <c r="K85" s="1"/>
    </row>
    <row r="86" spans="1:11" ht="38.25">
      <c r="A86" s="16" t="s">
        <v>326</v>
      </c>
      <c r="B86" s="16"/>
      <c r="C86" s="16"/>
      <c r="D86" s="1" t="s">
        <v>37</v>
      </c>
      <c r="E86" s="1"/>
      <c r="F86" s="1"/>
      <c r="G86" s="1"/>
      <c r="H86" s="1"/>
      <c r="I86" s="1"/>
      <c r="J86" s="1"/>
      <c r="K86" s="1"/>
    </row>
    <row r="87" spans="1:11" ht="12.75">
      <c r="A87" s="16"/>
      <c r="B87" s="16"/>
      <c r="C87" s="16"/>
      <c r="D87" s="1" t="s">
        <v>38</v>
      </c>
      <c r="E87" s="1"/>
      <c r="F87" s="1"/>
      <c r="G87" s="1"/>
      <c r="H87" s="1"/>
      <c r="I87" s="1"/>
      <c r="J87" s="1"/>
      <c r="K87" s="1"/>
    </row>
    <row r="88" spans="1:11" ht="12.75">
      <c r="A88" s="16" t="s">
        <v>39</v>
      </c>
      <c r="B88" s="16"/>
      <c r="C88" s="16"/>
      <c r="D88" s="1" t="s">
        <v>40</v>
      </c>
      <c r="E88" s="1"/>
      <c r="F88" s="1"/>
      <c r="G88" s="1"/>
      <c r="H88" s="1"/>
      <c r="I88" s="1"/>
      <c r="J88" s="1"/>
      <c r="K88" s="1"/>
    </row>
    <row r="89" spans="1:11" ht="12.75">
      <c r="A89" s="16" t="s">
        <v>294</v>
      </c>
      <c r="B89" s="16"/>
      <c r="C89" s="16"/>
      <c r="D89" s="1" t="s">
        <v>41</v>
      </c>
      <c r="E89" s="1"/>
      <c r="F89" s="1"/>
      <c r="G89" s="1"/>
      <c r="H89" s="1"/>
      <c r="I89" s="1"/>
      <c r="J89" s="1"/>
      <c r="K89" s="1"/>
    </row>
    <row r="90" spans="1:11" ht="12.75">
      <c r="A90" s="16" t="s">
        <v>291</v>
      </c>
      <c r="B90" s="16"/>
      <c r="C90" s="16"/>
      <c r="D90" s="1" t="s">
        <v>233</v>
      </c>
      <c r="E90" s="1"/>
      <c r="F90" s="1"/>
      <c r="G90" s="1"/>
      <c r="H90" s="1"/>
      <c r="I90" s="1"/>
      <c r="J90" s="1"/>
      <c r="K90" s="1"/>
    </row>
    <row r="91" spans="1:11" ht="12.75">
      <c r="A91" s="109" t="s">
        <v>292</v>
      </c>
      <c r="B91" s="109"/>
      <c r="C91" s="109"/>
      <c r="D91" s="109"/>
      <c r="E91" s="109"/>
      <c r="F91" s="109"/>
      <c r="G91" s="1"/>
      <c r="H91" s="1"/>
      <c r="I91" s="1"/>
      <c r="J91" s="1"/>
      <c r="K91" s="1"/>
    </row>
    <row r="92" spans="1:11" ht="51">
      <c r="A92" s="19" t="s">
        <v>42</v>
      </c>
      <c r="B92" s="110">
        <v>28062.7</v>
      </c>
      <c r="C92" s="111"/>
      <c r="D92" s="112"/>
      <c r="E92" s="1"/>
      <c r="F92" s="1"/>
      <c r="G92" s="1"/>
      <c r="H92" s="1"/>
      <c r="I92" s="1"/>
      <c r="J92" s="1"/>
      <c r="K92" s="1"/>
    </row>
    <row r="93" spans="1:11" ht="51">
      <c r="A93" s="19" t="s">
        <v>43</v>
      </c>
      <c r="B93" s="110">
        <v>44979.4</v>
      </c>
      <c r="C93" s="111"/>
      <c r="D93" s="112"/>
      <c r="E93" s="1"/>
      <c r="F93" s="1"/>
      <c r="G93" s="1"/>
      <c r="H93" s="1"/>
      <c r="I93" s="1"/>
      <c r="J93" s="1"/>
      <c r="K93" s="1"/>
    </row>
    <row r="94" spans="1:11" ht="51">
      <c r="A94" s="19" t="s">
        <v>44</v>
      </c>
      <c r="B94" s="113"/>
      <c r="C94" s="114"/>
      <c r="D94" s="115"/>
      <c r="E94" s="1"/>
      <c r="F94" s="1"/>
      <c r="G94" s="1"/>
      <c r="H94" s="1"/>
      <c r="I94" s="1"/>
      <c r="J94" s="1"/>
      <c r="K94" s="1"/>
    </row>
    <row r="95" spans="1:11" ht="51">
      <c r="A95" s="19" t="s">
        <v>45</v>
      </c>
      <c r="B95" s="113"/>
      <c r="C95" s="114"/>
      <c r="D95" s="115"/>
      <c r="E95" s="1"/>
      <c r="F95" s="1"/>
      <c r="G95" s="1"/>
      <c r="H95" s="1"/>
      <c r="I95" s="1"/>
      <c r="J95" s="1"/>
      <c r="K95" s="1"/>
    </row>
    <row r="96" spans="1:11" ht="51">
      <c r="A96" s="19" t="s">
        <v>46</v>
      </c>
      <c r="B96" s="110">
        <v>16916.7</v>
      </c>
      <c r="C96" s="111"/>
      <c r="D96" s="112"/>
      <c r="E96" s="1"/>
      <c r="F96" s="1"/>
      <c r="G96" s="1"/>
      <c r="H96" s="1"/>
      <c r="I96" s="1"/>
      <c r="J96" s="1"/>
      <c r="K96" s="1"/>
    </row>
    <row r="97" spans="1:11" ht="38.25">
      <c r="A97" s="19" t="s">
        <v>47</v>
      </c>
      <c r="B97" s="110">
        <v>10182</v>
      </c>
      <c r="C97" s="111"/>
      <c r="D97" s="112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8" t="s">
        <v>401</v>
      </c>
      <c r="B99" s="8"/>
      <c r="C99" s="8"/>
      <c r="D99" s="1"/>
      <c r="E99" s="1"/>
      <c r="F99" s="1"/>
      <c r="G99" s="1"/>
      <c r="H99" s="1"/>
      <c r="I99" s="1"/>
      <c r="J99" s="1"/>
      <c r="K99" s="1"/>
    </row>
    <row r="100" spans="1:11" ht="12.75">
      <c r="A100" s="20"/>
      <c r="B100" s="20"/>
      <c r="C100" s="20"/>
      <c r="D100" s="1"/>
      <c r="E100" s="1"/>
      <c r="F100" s="21" t="s">
        <v>386</v>
      </c>
      <c r="G100" s="1"/>
      <c r="H100" s="1"/>
      <c r="I100" s="1"/>
      <c r="J100" s="1"/>
      <c r="K100" s="1"/>
    </row>
    <row r="101" spans="1:11" ht="38.25">
      <c r="A101" s="23" t="s">
        <v>49</v>
      </c>
      <c r="B101" s="23" t="s">
        <v>50</v>
      </c>
      <c r="C101" s="23" t="s">
        <v>51</v>
      </c>
      <c r="D101" s="23" t="s">
        <v>52</v>
      </c>
      <c r="E101" s="24"/>
      <c r="F101" s="25"/>
      <c r="G101" s="1"/>
      <c r="H101" s="1"/>
      <c r="I101" s="1"/>
      <c r="J101" s="1"/>
      <c r="K101" s="1"/>
    </row>
    <row r="102" spans="1:11" ht="12.75">
      <c r="A102" s="23">
        <v>2</v>
      </c>
      <c r="B102" s="23">
        <v>3</v>
      </c>
      <c r="C102" s="23">
        <v>4</v>
      </c>
      <c r="D102" s="23">
        <v>5</v>
      </c>
      <c r="E102" s="24"/>
      <c r="F102" s="25"/>
      <c r="G102" s="1"/>
      <c r="H102" s="1"/>
      <c r="I102" s="1"/>
      <c r="J102" s="1"/>
      <c r="K102" s="1"/>
    </row>
    <row r="103" spans="1:11" ht="38.25">
      <c r="A103" s="22" t="s">
        <v>53</v>
      </c>
      <c r="B103" s="22" t="s">
        <v>54</v>
      </c>
      <c r="C103" s="22">
        <v>41656.1</v>
      </c>
      <c r="D103" s="22">
        <v>44979.4</v>
      </c>
      <c r="E103" s="26"/>
      <c r="F103" s="27"/>
      <c r="G103" s="1"/>
      <c r="H103" s="1"/>
      <c r="I103" s="1"/>
      <c r="J103" s="1"/>
      <c r="K103" s="1"/>
    </row>
    <row r="104" spans="1:11" ht="12.75">
      <c r="A104" s="22" t="s">
        <v>55</v>
      </c>
      <c r="B104" s="22"/>
      <c r="C104" s="22"/>
      <c r="D104" s="22"/>
      <c r="E104" s="26"/>
      <c r="F104" s="27"/>
      <c r="G104" s="1"/>
      <c r="H104" s="1"/>
      <c r="I104" s="1"/>
      <c r="J104" s="1"/>
      <c r="K104" s="1"/>
    </row>
    <row r="105" spans="1:11" ht="25.5">
      <c r="A105" s="22" t="s">
        <v>56</v>
      </c>
      <c r="B105" s="22" t="s">
        <v>54</v>
      </c>
      <c r="C105" s="22">
        <v>28062.7</v>
      </c>
      <c r="D105" s="22">
        <v>28062.7</v>
      </c>
      <c r="E105" s="26"/>
      <c r="F105" s="27"/>
      <c r="G105" s="1"/>
      <c r="H105" s="1"/>
      <c r="I105" s="1"/>
      <c r="J105" s="1"/>
      <c r="K105" s="1"/>
    </row>
    <row r="106" spans="1:11" ht="25.5">
      <c r="A106" s="22" t="s">
        <v>57</v>
      </c>
      <c r="B106" s="22" t="s">
        <v>54</v>
      </c>
      <c r="C106" s="22">
        <v>7456.5</v>
      </c>
      <c r="D106" s="22">
        <v>10182</v>
      </c>
      <c r="E106" s="26"/>
      <c r="F106" s="27"/>
      <c r="G106" s="1"/>
      <c r="H106" s="1"/>
      <c r="I106" s="1"/>
      <c r="J106" s="1"/>
      <c r="K106" s="1"/>
    </row>
    <row r="107" spans="1:11" ht="38.25">
      <c r="A107" s="22" t="s">
        <v>58</v>
      </c>
      <c r="B107" s="22" t="s">
        <v>54</v>
      </c>
      <c r="C107" s="22">
        <v>19649.5</v>
      </c>
      <c r="D107" s="22">
        <v>19734.4</v>
      </c>
      <c r="E107" s="26"/>
      <c r="F107" s="27"/>
      <c r="G107" s="1"/>
      <c r="H107" s="1"/>
      <c r="I107" s="1"/>
      <c r="J107" s="1"/>
      <c r="K107" s="1"/>
    </row>
    <row r="108" spans="1:11" ht="12.75">
      <c r="A108" s="22" t="s">
        <v>55</v>
      </c>
      <c r="B108" s="22"/>
      <c r="C108" s="22"/>
      <c r="D108" s="22"/>
      <c r="E108" s="26"/>
      <c r="F108" s="27"/>
      <c r="G108" s="1"/>
      <c r="H108" s="1"/>
      <c r="I108" s="1"/>
      <c r="J108" s="1"/>
      <c r="K108" s="1"/>
    </row>
    <row r="109" spans="1:11" ht="25.5">
      <c r="A109" s="22" t="s">
        <v>59</v>
      </c>
      <c r="B109" s="22" t="s">
        <v>54</v>
      </c>
      <c r="C109" s="22">
        <v>17800.8</v>
      </c>
      <c r="D109" s="22">
        <v>16364.3</v>
      </c>
      <c r="E109" s="26"/>
      <c r="F109" s="27"/>
      <c r="G109" s="1"/>
      <c r="H109" s="1"/>
      <c r="I109" s="1"/>
      <c r="J109" s="1"/>
      <c r="K109" s="1"/>
    </row>
    <row r="110" spans="1:11" ht="25.5">
      <c r="A110" s="22" t="s">
        <v>60</v>
      </c>
      <c r="B110" s="22" t="s">
        <v>54</v>
      </c>
      <c r="C110" s="22">
        <v>1651.7</v>
      </c>
      <c r="D110" s="22">
        <v>23821.8</v>
      </c>
      <c r="E110" s="26"/>
      <c r="F110" s="27"/>
      <c r="G110" s="1"/>
      <c r="H110" s="1"/>
      <c r="I110" s="1"/>
      <c r="J110" s="1"/>
      <c r="K110" s="1"/>
    </row>
    <row r="111" spans="1:11" ht="51">
      <c r="A111" s="22" t="s">
        <v>61</v>
      </c>
      <c r="B111" s="22" t="s">
        <v>62</v>
      </c>
      <c r="C111" s="22">
        <v>6</v>
      </c>
      <c r="D111" s="22">
        <v>6</v>
      </c>
      <c r="E111" s="26"/>
      <c r="F111" s="27"/>
      <c r="G111" s="1"/>
      <c r="H111" s="1"/>
      <c r="I111" s="1"/>
      <c r="J111" s="1"/>
      <c r="K111" s="1"/>
    </row>
    <row r="112" spans="1:11" ht="12.75">
      <c r="A112" s="22" t="s">
        <v>55</v>
      </c>
      <c r="B112" s="22"/>
      <c r="C112" s="22"/>
      <c r="D112" s="22"/>
      <c r="E112" s="26"/>
      <c r="F112" s="27"/>
      <c r="G112" s="1"/>
      <c r="H112" s="1"/>
      <c r="I112" s="1"/>
      <c r="J112" s="1"/>
      <c r="K112" s="1"/>
    </row>
    <row r="113" spans="1:11" ht="12.75">
      <c r="A113" s="22" t="s">
        <v>63</v>
      </c>
      <c r="B113" s="22" t="s">
        <v>62</v>
      </c>
      <c r="C113" s="22">
        <v>2</v>
      </c>
      <c r="D113" s="22">
        <v>2</v>
      </c>
      <c r="E113" s="26"/>
      <c r="F113" s="27"/>
      <c r="G113" s="1"/>
      <c r="H113" s="1"/>
      <c r="I113" s="1"/>
      <c r="J113" s="1"/>
      <c r="K113" s="1"/>
    </row>
    <row r="114" spans="1:11" ht="12.75">
      <c r="A114" s="22" t="s">
        <v>64</v>
      </c>
      <c r="B114" s="22" t="s">
        <v>62</v>
      </c>
      <c r="C114" s="22">
        <v>4</v>
      </c>
      <c r="D114" s="22">
        <v>4</v>
      </c>
      <c r="E114" s="26"/>
      <c r="F114" s="27"/>
      <c r="G114" s="1"/>
      <c r="H114" s="1"/>
      <c r="I114" s="1"/>
      <c r="J114" s="1"/>
      <c r="K114" s="1"/>
    </row>
    <row r="115" spans="1:11" ht="12.75">
      <c r="A115" s="22" t="s">
        <v>65</v>
      </c>
      <c r="B115" s="22" t="s">
        <v>62</v>
      </c>
      <c r="C115" s="22"/>
      <c r="D115" s="22"/>
      <c r="E115" s="26"/>
      <c r="F115" s="27"/>
      <c r="G115" s="1"/>
      <c r="H115" s="1"/>
      <c r="I115" s="1"/>
      <c r="J115" s="1"/>
      <c r="K115" s="1"/>
    </row>
    <row r="116" spans="1:11" ht="51">
      <c r="A116" s="22" t="s">
        <v>66</v>
      </c>
      <c r="B116" s="22" t="s">
        <v>67</v>
      </c>
      <c r="C116" s="22">
        <v>3392.2</v>
      </c>
      <c r="D116" s="22">
        <v>3392.2</v>
      </c>
      <c r="E116" s="26"/>
      <c r="F116" s="27"/>
      <c r="G116" s="1"/>
      <c r="H116" s="1"/>
      <c r="I116" s="1"/>
      <c r="J116" s="1"/>
      <c r="K116" s="1"/>
    </row>
    <row r="117" spans="1:11" ht="12.75">
      <c r="A117" s="22" t="s">
        <v>55</v>
      </c>
      <c r="B117" s="22"/>
      <c r="C117" s="22"/>
      <c r="D117" s="22"/>
      <c r="E117" s="26"/>
      <c r="F117" s="27"/>
      <c r="G117" s="1"/>
      <c r="H117" s="1"/>
      <c r="I117" s="1"/>
      <c r="J117" s="1"/>
      <c r="K117" s="1"/>
    </row>
    <row r="118" spans="1:11" ht="38.25">
      <c r="A118" s="22" t="s">
        <v>68</v>
      </c>
      <c r="B118" s="22" t="s">
        <v>67</v>
      </c>
      <c r="C118" s="22"/>
      <c r="D118" s="22"/>
      <c r="E118" s="26"/>
      <c r="F118" s="27"/>
      <c r="G118" s="1"/>
      <c r="H118" s="1"/>
      <c r="I118" s="1"/>
      <c r="J118" s="1"/>
      <c r="K118" s="1"/>
    </row>
    <row r="119" spans="1:11" ht="51">
      <c r="A119" s="22" t="s">
        <v>69</v>
      </c>
      <c r="B119" s="22" t="s">
        <v>67</v>
      </c>
      <c r="C119" s="22">
        <v>3392.2</v>
      </c>
      <c r="D119" s="22">
        <v>3392.2</v>
      </c>
      <c r="E119" s="26"/>
      <c r="F119" s="27"/>
      <c r="G119" s="1"/>
      <c r="H119" s="1"/>
      <c r="I119" s="1"/>
      <c r="J119" s="1"/>
      <c r="K119" s="1"/>
    </row>
    <row r="120" spans="1:11" ht="25.5">
      <c r="A120" s="28" t="s">
        <v>70</v>
      </c>
      <c r="B120" s="22" t="s">
        <v>54</v>
      </c>
      <c r="C120" s="22"/>
      <c r="D120" s="22"/>
      <c r="E120" s="26"/>
      <c r="F120" s="27"/>
      <c r="G120" s="1"/>
      <c r="H120" s="1"/>
      <c r="I120" s="1"/>
      <c r="J120" s="1"/>
      <c r="K120" s="1"/>
    </row>
    <row r="121" spans="1:11" ht="12.75">
      <c r="A121" s="28" t="s">
        <v>71</v>
      </c>
      <c r="B121" s="22"/>
      <c r="C121" s="22"/>
      <c r="D121" s="29"/>
      <c r="E121" s="26"/>
      <c r="F121" s="27"/>
      <c r="G121" s="1"/>
      <c r="H121" s="1"/>
      <c r="I121" s="1"/>
      <c r="J121" s="1"/>
      <c r="K121" s="1"/>
    </row>
    <row r="122" spans="1:11" ht="25.5">
      <c r="A122" s="28" t="s">
        <v>72</v>
      </c>
      <c r="B122" s="22" t="s">
        <v>54</v>
      </c>
      <c r="C122" s="26"/>
      <c r="D122" s="26"/>
      <c r="E122" s="26"/>
      <c r="F122" s="90"/>
      <c r="G122" s="1"/>
      <c r="H122" s="1"/>
      <c r="I122" s="1"/>
      <c r="J122" s="1"/>
      <c r="K122" s="1"/>
    </row>
    <row r="123" spans="1:11" ht="12.75">
      <c r="A123" s="28" t="s">
        <v>73</v>
      </c>
      <c r="B123" s="22"/>
      <c r="C123" s="26"/>
      <c r="D123" s="26"/>
      <c r="E123" s="26"/>
      <c r="F123" s="90"/>
      <c r="G123" s="1"/>
      <c r="H123" s="1"/>
      <c r="I123" s="1"/>
      <c r="J123" s="1"/>
      <c r="K123" s="1"/>
    </row>
    <row r="124" spans="1:11" ht="25.5">
      <c r="A124" s="28" t="s">
        <v>74</v>
      </c>
      <c r="B124" s="22" t="s">
        <v>54</v>
      </c>
      <c r="C124" s="26">
        <v>1006.4</v>
      </c>
      <c r="D124" s="26"/>
      <c r="E124" s="26"/>
      <c r="F124" s="90"/>
      <c r="G124" s="1"/>
      <c r="H124" s="1"/>
      <c r="I124" s="1"/>
      <c r="J124" s="1"/>
      <c r="K124" s="1"/>
    </row>
    <row r="125" spans="1:11" ht="12.75">
      <c r="A125" s="28" t="s">
        <v>75</v>
      </c>
      <c r="B125" s="30"/>
      <c r="C125" s="26"/>
      <c r="D125" s="26"/>
      <c r="E125" s="26"/>
      <c r="F125" s="90"/>
      <c r="G125" s="1"/>
      <c r="H125" s="1"/>
      <c r="I125" s="1"/>
      <c r="J125" s="1"/>
      <c r="K125" s="1"/>
    </row>
    <row r="126" spans="1:11" ht="25.5">
      <c r="A126" s="28" t="s">
        <v>76</v>
      </c>
      <c r="B126" s="22" t="s">
        <v>54</v>
      </c>
      <c r="C126" s="22">
        <v>355</v>
      </c>
      <c r="D126" s="31"/>
      <c r="E126" s="26"/>
      <c r="F126" s="27"/>
      <c r="G126" s="1"/>
      <c r="H126" s="1"/>
      <c r="I126" s="1"/>
      <c r="J126" s="1"/>
      <c r="K126" s="1"/>
    </row>
    <row r="127" spans="1:11" ht="12.75">
      <c r="A127" s="28" t="s">
        <v>71</v>
      </c>
      <c r="B127" s="22"/>
      <c r="C127" s="22"/>
      <c r="D127" s="22"/>
      <c r="E127" s="26"/>
      <c r="F127" s="27"/>
      <c r="G127" s="1"/>
      <c r="H127" s="1"/>
      <c r="I127" s="1"/>
      <c r="J127" s="1"/>
      <c r="K127" s="1"/>
    </row>
    <row r="128" spans="1:11" ht="38.25">
      <c r="A128" s="32" t="s">
        <v>77</v>
      </c>
      <c r="B128" s="22" t="s">
        <v>54</v>
      </c>
      <c r="C128" s="22"/>
      <c r="D128" s="22"/>
      <c r="E128" s="26"/>
      <c r="F128" s="27"/>
      <c r="G128" s="1"/>
      <c r="H128" s="1"/>
      <c r="I128" s="1"/>
      <c r="J128" s="1"/>
      <c r="K128" s="1"/>
    </row>
    <row r="129" spans="1:11" ht="12.75">
      <c r="A129" s="22"/>
      <c r="B129" s="22"/>
      <c r="C129" s="22"/>
      <c r="D129" s="22"/>
      <c r="E129" s="26"/>
      <c r="F129" s="27"/>
      <c r="G129" s="1"/>
      <c r="H129" s="1"/>
      <c r="I129" s="1"/>
      <c r="J129" s="1"/>
      <c r="K129" s="1"/>
    </row>
    <row r="130" spans="1:11" ht="12.75">
      <c r="A130" s="16"/>
      <c r="B130" s="16"/>
      <c r="C130" s="16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33" t="s">
        <v>387</v>
      </c>
      <c r="B131" s="33"/>
      <c r="C131" s="33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34" t="s">
        <v>388</v>
      </c>
      <c r="B132" s="34"/>
      <c r="C132" s="34"/>
      <c r="D132" s="1" t="s">
        <v>79</v>
      </c>
      <c r="E132" s="1"/>
      <c r="F132" s="1"/>
      <c r="G132" s="1"/>
      <c r="H132" s="1"/>
      <c r="I132" s="1"/>
      <c r="J132" s="1"/>
      <c r="K132" s="1"/>
    </row>
    <row r="133" spans="1:11" ht="12.75">
      <c r="A133" s="116" t="s">
        <v>389</v>
      </c>
      <c r="B133" s="116"/>
      <c r="C133" s="35"/>
      <c r="D133" s="36" t="s">
        <v>15</v>
      </c>
      <c r="E133" s="1"/>
      <c r="F133" s="1"/>
      <c r="G133" s="1"/>
      <c r="H133" s="1"/>
      <c r="I133" s="1"/>
      <c r="J133" s="1"/>
      <c r="K133" s="1"/>
    </row>
    <row r="134" spans="1:11" ht="12.75">
      <c r="A134" s="116" t="s">
        <v>199</v>
      </c>
      <c r="B134" s="116"/>
      <c r="C134" s="35"/>
      <c r="D134" s="91" t="s">
        <v>324</v>
      </c>
      <c r="E134" s="91"/>
      <c r="F134" s="91"/>
      <c r="G134" s="91"/>
      <c r="H134" s="1"/>
      <c r="I134" s="1"/>
      <c r="J134" s="1"/>
      <c r="K134" s="1"/>
    </row>
    <row r="135" spans="1:11" ht="12.75">
      <c r="A135" s="34"/>
      <c r="B135" s="34"/>
      <c r="C135" s="34"/>
      <c r="D135" s="91"/>
      <c r="E135" s="91"/>
      <c r="F135" s="91"/>
      <c r="G135" s="91"/>
      <c r="H135" s="1"/>
      <c r="I135" s="1"/>
      <c r="J135" s="1"/>
      <c r="K135" s="1"/>
    </row>
    <row r="136" spans="1:11" ht="12.75">
      <c r="A136" s="117" t="s">
        <v>234</v>
      </c>
      <c r="B136" s="117"/>
      <c r="C136" s="37"/>
      <c r="D136" s="91"/>
      <c r="E136" s="91"/>
      <c r="F136" s="91"/>
      <c r="G136" s="91"/>
      <c r="H136" s="1"/>
      <c r="I136" s="1"/>
      <c r="J136" s="1"/>
      <c r="K136" s="1"/>
    </row>
    <row r="137" spans="1:11" ht="12.75">
      <c r="A137" s="117"/>
      <c r="B137" s="117"/>
      <c r="C137" s="37"/>
      <c r="D137" s="91" t="s">
        <v>238</v>
      </c>
      <c r="E137" s="91"/>
      <c r="F137" s="91"/>
      <c r="G137" s="91"/>
      <c r="H137" s="1"/>
      <c r="I137" s="1"/>
      <c r="J137" s="1"/>
      <c r="K137" s="1"/>
    </row>
    <row r="138" spans="1:11" ht="12.75">
      <c r="A138" s="35"/>
      <c r="B138" s="35"/>
      <c r="C138" s="35"/>
      <c r="D138" s="91" t="s">
        <v>235</v>
      </c>
      <c r="E138" s="91"/>
      <c r="F138" s="91"/>
      <c r="G138" s="91"/>
      <c r="H138" s="1"/>
      <c r="I138" s="1"/>
      <c r="J138" s="1"/>
      <c r="K138" s="1"/>
    </row>
    <row r="139" spans="1:11" ht="12.75">
      <c r="A139" s="35"/>
      <c r="B139" s="35"/>
      <c r="C139" s="35"/>
      <c r="D139" s="91" t="s">
        <v>413</v>
      </c>
      <c r="E139" s="91"/>
      <c r="F139" s="91"/>
      <c r="G139" s="91"/>
      <c r="H139" s="1"/>
      <c r="I139" s="1"/>
      <c r="J139" s="1"/>
      <c r="K139" s="1"/>
    </row>
    <row r="140" spans="1:11" ht="12.75">
      <c r="A140" s="35"/>
      <c r="B140" s="35"/>
      <c r="C140" s="35"/>
      <c r="D140" s="91" t="s">
        <v>236</v>
      </c>
      <c r="E140" s="91"/>
      <c r="F140" s="91"/>
      <c r="G140" s="91"/>
      <c r="H140" s="1"/>
      <c r="I140" s="1"/>
      <c r="J140" s="1"/>
      <c r="K140" s="1"/>
    </row>
    <row r="141" spans="1:11" ht="12.75">
      <c r="A141" s="35"/>
      <c r="B141" s="35"/>
      <c r="C141" s="35"/>
      <c r="D141" s="91" t="s">
        <v>237</v>
      </c>
      <c r="E141" s="91"/>
      <c r="F141" s="91"/>
      <c r="G141" s="91"/>
      <c r="H141" s="1"/>
      <c r="I141" s="1"/>
      <c r="J141" s="1"/>
      <c r="K141" s="1"/>
    </row>
    <row r="142" spans="1:11" ht="12.75">
      <c r="A142" s="35"/>
      <c r="B142" s="35"/>
      <c r="C142" s="35"/>
      <c r="D142" s="91" t="s">
        <v>176</v>
      </c>
      <c r="E142" s="91"/>
      <c r="F142" s="91"/>
      <c r="G142" s="91"/>
      <c r="H142" s="1"/>
      <c r="I142" s="1"/>
      <c r="J142" s="1"/>
      <c r="K142" s="1"/>
    </row>
    <row r="143" spans="1:11" ht="12.75">
      <c r="A143" s="35"/>
      <c r="B143" s="35"/>
      <c r="C143" s="35"/>
      <c r="D143" s="91" t="s">
        <v>177</v>
      </c>
      <c r="E143" s="91"/>
      <c r="F143" s="91"/>
      <c r="G143" s="91"/>
      <c r="H143" s="1"/>
      <c r="I143" s="1"/>
      <c r="J143" s="1"/>
      <c r="K143" s="1"/>
    </row>
    <row r="144" spans="1:11" ht="12.75">
      <c r="A144" s="35"/>
      <c r="B144" s="35"/>
      <c r="C144" s="35"/>
      <c r="D144" s="91" t="s">
        <v>178</v>
      </c>
      <c r="E144" s="91"/>
      <c r="F144" s="91"/>
      <c r="G144" s="91"/>
      <c r="H144" s="1"/>
      <c r="I144" s="1"/>
      <c r="J144" s="1"/>
      <c r="K144" s="1"/>
    </row>
    <row r="145" spans="1:11" ht="12.75">
      <c r="A145" s="35"/>
      <c r="B145" s="35"/>
      <c r="C145" s="35"/>
      <c r="D145" s="91" t="s">
        <v>179</v>
      </c>
      <c r="E145" s="91"/>
      <c r="F145" s="91"/>
      <c r="G145" s="91"/>
      <c r="H145" s="1"/>
      <c r="I145" s="1"/>
      <c r="J145" s="1"/>
      <c r="K145" s="1"/>
    </row>
    <row r="146" spans="1:11" ht="12.75">
      <c r="A146" s="35"/>
      <c r="B146" s="35"/>
      <c r="C146" s="35"/>
      <c r="D146" s="91" t="s">
        <v>180</v>
      </c>
      <c r="E146" s="91"/>
      <c r="F146" s="91"/>
      <c r="G146" s="91"/>
      <c r="H146" s="1"/>
      <c r="I146" s="1"/>
      <c r="J146" s="1"/>
      <c r="K146" s="1"/>
    </row>
    <row r="147" spans="1:11" ht="12.75">
      <c r="A147" s="35"/>
      <c r="B147" s="35"/>
      <c r="C147" s="35"/>
      <c r="D147" s="91" t="s">
        <v>181</v>
      </c>
      <c r="E147" s="91"/>
      <c r="F147" s="91"/>
      <c r="G147" s="91"/>
      <c r="H147" s="1"/>
      <c r="I147" s="1"/>
      <c r="J147" s="1"/>
      <c r="K147" s="1"/>
    </row>
    <row r="148" spans="1:11" ht="12.75">
      <c r="A148" s="35"/>
      <c r="B148" s="35"/>
      <c r="C148" s="35"/>
      <c r="D148" s="91" t="s">
        <v>414</v>
      </c>
      <c r="E148" s="91"/>
      <c r="F148" s="91"/>
      <c r="G148" s="91"/>
      <c r="H148" s="1"/>
      <c r="I148" s="1"/>
      <c r="J148" s="1"/>
      <c r="K148" s="1"/>
    </row>
    <row r="149" spans="1:11" ht="12.75">
      <c r="A149" s="35"/>
      <c r="B149" s="35"/>
      <c r="C149" s="35"/>
      <c r="D149" s="91" t="s">
        <v>182</v>
      </c>
      <c r="E149" s="91"/>
      <c r="F149" s="91"/>
      <c r="G149" s="91"/>
      <c r="H149" s="1"/>
      <c r="I149" s="1"/>
      <c r="J149" s="1"/>
      <c r="K149" s="1"/>
    </row>
    <row r="150" spans="1:11" ht="12.75">
      <c r="A150" s="35"/>
      <c r="B150" s="35"/>
      <c r="C150" s="35"/>
      <c r="D150" s="91" t="s">
        <v>183</v>
      </c>
      <c r="E150" s="91"/>
      <c r="F150" s="91"/>
      <c r="G150" s="91"/>
      <c r="H150" s="1"/>
      <c r="I150" s="1"/>
      <c r="J150" s="1"/>
      <c r="K150" s="1"/>
    </row>
    <row r="151" spans="1:11" ht="12.75">
      <c r="A151" s="35"/>
      <c r="B151" s="35"/>
      <c r="C151" s="35"/>
      <c r="D151" s="91" t="s">
        <v>184</v>
      </c>
      <c r="E151" s="91"/>
      <c r="F151" s="91"/>
      <c r="G151" s="91"/>
      <c r="H151" s="1"/>
      <c r="I151" s="1"/>
      <c r="J151" s="1"/>
      <c r="K151" s="1"/>
    </row>
    <row r="152" spans="1:11" ht="12.75">
      <c r="A152" s="35"/>
      <c r="B152" s="35"/>
      <c r="C152" s="35"/>
      <c r="D152" s="91" t="s">
        <v>185</v>
      </c>
      <c r="E152" s="91"/>
      <c r="F152" s="91"/>
      <c r="G152" s="91"/>
      <c r="H152" s="1"/>
      <c r="I152" s="1"/>
      <c r="J152" s="1"/>
      <c r="K152" s="1"/>
    </row>
    <row r="153" spans="1:11" ht="12.75">
      <c r="A153" s="35"/>
      <c r="B153" s="35"/>
      <c r="C153" s="35"/>
      <c r="D153" s="91" t="s">
        <v>186</v>
      </c>
      <c r="E153" s="91"/>
      <c r="F153" s="91"/>
      <c r="G153" s="91"/>
      <c r="H153" s="1"/>
      <c r="I153" s="1"/>
      <c r="J153" s="1"/>
      <c r="K153" s="1"/>
    </row>
    <row r="154" spans="1:11" ht="12.75">
      <c r="A154" s="35"/>
      <c r="B154" s="35"/>
      <c r="C154" s="35"/>
      <c r="D154" s="91" t="s">
        <v>187</v>
      </c>
      <c r="E154" s="91"/>
      <c r="F154" s="91"/>
      <c r="G154" s="91"/>
      <c r="H154" s="1"/>
      <c r="I154" s="1"/>
      <c r="J154" s="1"/>
      <c r="K154" s="1"/>
    </row>
    <row r="155" spans="1:11" ht="12.75">
      <c r="A155" s="35"/>
      <c r="B155" s="35"/>
      <c r="C155" s="35"/>
      <c r="D155" s="91" t="s">
        <v>188</v>
      </c>
      <c r="E155" s="91"/>
      <c r="F155" s="91"/>
      <c r="G155" s="91"/>
      <c r="H155" s="1"/>
      <c r="I155" s="1"/>
      <c r="J155" s="1"/>
      <c r="K155" s="1"/>
    </row>
    <row r="156" spans="1:11" ht="12.75">
      <c r="A156" s="35"/>
      <c r="B156" s="35"/>
      <c r="C156" s="35"/>
      <c r="D156" s="90" t="s">
        <v>189</v>
      </c>
      <c r="E156" s="90"/>
      <c r="F156" s="90"/>
      <c r="G156" s="90"/>
      <c r="H156" s="1"/>
      <c r="I156" s="1"/>
      <c r="J156" s="1"/>
      <c r="K156" s="1"/>
    </row>
    <row r="157" spans="1:11" ht="12.75">
      <c r="A157" s="35"/>
      <c r="B157" s="35"/>
      <c r="C157" s="35"/>
      <c r="D157" s="90" t="s">
        <v>190</v>
      </c>
      <c r="E157" s="90"/>
      <c r="F157" s="90"/>
      <c r="G157" s="90"/>
      <c r="H157" s="1"/>
      <c r="I157" s="1"/>
      <c r="J157" s="1"/>
      <c r="K157" s="1"/>
    </row>
    <row r="158" spans="1:11" ht="12.75">
      <c r="A158" s="35"/>
      <c r="B158" s="35"/>
      <c r="C158" s="35"/>
      <c r="D158" s="91" t="s">
        <v>192</v>
      </c>
      <c r="E158" s="91"/>
      <c r="F158" s="91"/>
      <c r="G158" s="91"/>
      <c r="H158" s="1"/>
      <c r="I158" s="1"/>
      <c r="J158" s="1"/>
      <c r="K158" s="1"/>
    </row>
    <row r="159" spans="1:11" ht="12.75">
      <c r="A159" s="35"/>
      <c r="B159" s="35"/>
      <c r="C159" s="35"/>
      <c r="D159" s="90" t="s">
        <v>191</v>
      </c>
      <c r="E159" s="90"/>
      <c r="F159" s="90"/>
      <c r="G159" s="90"/>
      <c r="H159" s="1"/>
      <c r="I159" s="1"/>
      <c r="J159" s="1"/>
      <c r="K159" s="1"/>
    </row>
    <row r="160" spans="1:11" ht="12.75">
      <c r="A160" s="35"/>
      <c r="B160" s="35"/>
      <c r="C160" s="35"/>
      <c r="D160" s="91" t="s">
        <v>411</v>
      </c>
      <c r="E160" s="91"/>
      <c r="F160" s="91"/>
      <c r="G160" s="91"/>
      <c r="H160" s="1"/>
      <c r="I160" s="1"/>
      <c r="J160" s="1"/>
      <c r="K160" s="1"/>
    </row>
    <row r="161" spans="1:11" ht="12.75">
      <c r="A161" s="35"/>
      <c r="B161" s="35"/>
      <c r="C161" s="35"/>
      <c r="D161" s="91" t="s">
        <v>194</v>
      </c>
      <c r="E161" s="91"/>
      <c r="F161" s="91"/>
      <c r="G161" s="91"/>
      <c r="H161" s="1"/>
      <c r="I161" s="1"/>
      <c r="J161" s="1"/>
      <c r="K161" s="1"/>
    </row>
    <row r="162" spans="1:11" ht="12.75">
      <c r="A162" s="35"/>
      <c r="B162" s="35"/>
      <c r="C162" s="35"/>
      <c r="D162" s="91" t="s">
        <v>193</v>
      </c>
      <c r="E162" s="91"/>
      <c r="F162" s="91"/>
      <c r="G162" s="91"/>
      <c r="H162" s="1"/>
      <c r="I162" s="1"/>
      <c r="J162" s="1"/>
      <c r="K162" s="1"/>
    </row>
    <row r="163" spans="1:11" ht="12.75">
      <c r="A163" s="35"/>
      <c r="B163" s="35"/>
      <c r="C163" s="35"/>
      <c r="D163" s="90" t="s">
        <v>195</v>
      </c>
      <c r="E163" s="90"/>
      <c r="F163" s="90"/>
      <c r="G163" s="90"/>
      <c r="H163" s="1"/>
      <c r="I163" s="1"/>
      <c r="J163" s="1"/>
      <c r="K163" s="1"/>
    </row>
    <row r="164" spans="1:11" ht="12.75">
      <c r="A164" s="35"/>
      <c r="B164" s="35"/>
      <c r="C164" s="35"/>
      <c r="D164" s="91" t="s">
        <v>196</v>
      </c>
      <c r="E164" s="91"/>
      <c r="F164" s="91"/>
      <c r="G164" s="91"/>
      <c r="H164" s="1"/>
      <c r="I164" s="1"/>
      <c r="J164" s="1"/>
      <c r="K164" s="1"/>
    </row>
    <row r="165" spans="1:11" ht="12.75">
      <c r="A165" s="35"/>
      <c r="B165" s="35"/>
      <c r="C165" s="35"/>
      <c r="D165" s="90" t="s">
        <v>197</v>
      </c>
      <c r="E165" s="90"/>
      <c r="F165" s="90"/>
      <c r="G165" s="90"/>
      <c r="H165" s="1"/>
      <c r="I165" s="1"/>
      <c r="J165" s="1"/>
      <c r="K165" s="1"/>
    </row>
    <row r="166" spans="1:11" ht="12.75">
      <c r="A166" s="35"/>
      <c r="B166" s="35"/>
      <c r="C166" s="35"/>
      <c r="D166" s="91" t="s">
        <v>198</v>
      </c>
      <c r="E166" s="91"/>
      <c r="F166" s="91"/>
      <c r="G166" s="91"/>
      <c r="H166" s="1"/>
      <c r="I166" s="1"/>
      <c r="J166" s="1"/>
      <c r="K166" s="1"/>
    </row>
    <row r="167" spans="1:11" ht="12.75">
      <c r="A167" s="35"/>
      <c r="B167" s="35"/>
      <c r="C167" s="35"/>
      <c r="D167" s="91" t="s">
        <v>327</v>
      </c>
      <c r="E167" s="91"/>
      <c r="F167" s="91"/>
      <c r="G167" s="91"/>
      <c r="H167" s="1"/>
      <c r="I167" s="1"/>
      <c r="J167" s="1"/>
      <c r="K167" s="1"/>
    </row>
    <row r="168" spans="1:11" ht="12.75">
      <c r="A168" s="35"/>
      <c r="B168" s="35"/>
      <c r="C168" s="35"/>
      <c r="D168" s="91" t="s">
        <v>328</v>
      </c>
      <c r="E168" s="91"/>
      <c r="F168" s="91"/>
      <c r="G168" s="91"/>
      <c r="H168" s="1"/>
      <c r="I168" s="1"/>
      <c r="J168" s="1"/>
      <c r="K168" s="1"/>
    </row>
    <row r="169" spans="1:11" ht="12.75">
      <c r="A169" s="35"/>
      <c r="B169" s="35"/>
      <c r="C169" s="35"/>
      <c r="D169" s="91" t="s">
        <v>329</v>
      </c>
      <c r="E169" s="91"/>
      <c r="F169" s="91"/>
      <c r="G169" s="91"/>
      <c r="H169" s="1"/>
      <c r="I169" s="1"/>
      <c r="J169" s="1"/>
      <c r="K169" s="1"/>
    </row>
    <row r="170" spans="1:11" ht="12.75">
      <c r="A170" s="35"/>
      <c r="B170" s="35"/>
      <c r="C170" s="35"/>
      <c r="D170" s="91" t="s">
        <v>330</v>
      </c>
      <c r="E170" s="91"/>
      <c r="F170" s="91"/>
      <c r="G170" s="91"/>
      <c r="H170" s="1"/>
      <c r="I170" s="1"/>
      <c r="J170" s="1"/>
      <c r="K170" s="1"/>
    </row>
    <row r="171" spans="1:11" ht="12.75">
      <c r="A171" s="35"/>
      <c r="B171" s="35"/>
      <c r="C171" s="35"/>
      <c r="D171" s="91" t="s">
        <v>331</v>
      </c>
      <c r="E171" s="91"/>
      <c r="F171" s="91"/>
      <c r="G171" s="91"/>
      <c r="H171" s="1"/>
      <c r="I171" s="1"/>
      <c r="J171" s="1"/>
      <c r="K171" s="1"/>
    </row>
    <row r="172" spans="1:11" ht="12.75">
      <c r="A172" s="35"/>
      <c r="B172" s="35"/>
      <c r="C172" s="35"/>
      <c r="D172" s="90" t="s">
        <v>332</v>
      </c>
      <c r="E172" s="90"/>
      <c r="F172" s="90"/>
      <c r="G172" s="90"/>
      <c r="H172" s="1"/>
      <c r="I172" s="1"/>
      <c r="J172" s="1"/>
      <c r="K172" s="1"/>
    </row>
    <row r="173" spans="1:11" ht="12.75">
      <c r="A173" s="35"/>
      <c r="B173" s="35"/>
      <c r="C173" s="35"/>
      <c r="D173" s="90" t="s">
        <v>333</v>
      </c>
      <c r="E173" s="90"/>
      <c r="F173" s="90"/>
      <c r="G173" s="90"/>
      <c r="H173" s="1"/>
      <c r="I173" s="1"/>
      <c r="J173" s="1"/>
      <c r="K173" s="1"/>
    </row>
    <row r="174" spans="1:11" ht="12.75">
      <c r="A174" s="35"/>
      <c r="B174" s="35"/>
      <c r="C174" s="35"/>
      <c r="D174" s="91" t="s">
        <v>334</v>
      </c>
      <c r="E174" s="91"/>
      <c r="F174" s="91"/>
      <c r="G174" s="91"/>
      <c r="H174" s="1"/>
      <c r="I174" s="1"/>
      <c r="J174" s="1"/>
      <c r="K174" s="1"/>
    </row>
    <row r="175" spans="1:11" ht="12.75">
      <c r="A175" s="35"/>
      <c r="B175" s="35"/>
      <c r="C175" s="35"/>
      <c r="D175" s="91" t="s">
        <v>398</v>
      </c>
      <c r="E175" s="91"/>
      <c r="F175" s="91"/>
      <c r="G175" s="91"/>
      <c r="H175" s="1"/>
      <c r="I175" s="1"/>
      <c r="J175" s="1"/>
      <c r="K175" s="1"/>
    </row>
    <row r="176" spans="1:11" ht="12.75">
      <c r="A176" s="35"/>
      <c r="B176" s="35"/>
      <c r="C176" s="35"/>
      <c r="D176" s="91" t="s">
        <v>409</v>
      </c>
      <c r="E176" s="91"/>
      <c r="F176" s="91"/>
      <c r="G176" s="91"/>
      <c r="H176" s="1"/>
      <c r="I176" s="1"/>
      <c r="J176" s="1"/>
      <c r="K176" s="1"/>
    </row>
    <row r="177" spans="1:11" ht="12.75">
      <c r="A177" s="35"/>
      <c r="B177" s="35"/>
      <c r="C177" s="35"/>
      <c r="D177" s="91" t="s">
        <v>410</v>
      </c>
      <c r="E177" s="91"/>
      <c r="F177" s="91"/>
      <c r="G177" s="91"/>
      <c r="H177" s="91"/>
      <c r="I177" s="1"/>
      <c r="J177" s="1"/>
      <c r="K177" s="1"/>
    </row>
    <row r="178" spans="1:11" ht="12.75">
      <c r="A178" s="35"/>
      <c r="B178" s="35"/>
      <c r="C178" s="35"/>
      <c r="D178" s="91" t="s">
        <v>412</v>
      </c>
      <c r="E178" s="91"/>
      <c r="F178" s="91"/>
      <c r="G178" s="91"/>
      <c r="H178" s="1"/>
      <c r="I178" s="1"/>
      <c r="J178" s="1"/>
      <c r="K178" s="1"/>
    </row>
    <row r="179" spans="1:11" ht="12.75">
      <c r="A179" s="35"/>
      <c r="B179" s="35"/>
      <c r="C179" s="35"/>
      <c r="D179" s="91" t="s">
        <v>335</v>
      </c>
      <c r="E179" s="91"/>
      <c r="F179" s="91"/>
      <c r="G179" s="91"/>
      <c r="H179" s="1"/>
      <c r="I179" s="1"/>
      <c r="J179" s="1"/>
      <c r="K179" s="1"/>
    </row>
    <row r="180" spans="1:11" ht="12.75">
      <c r="A180" s="35"/>
      <c r="B180" s="35"/>
      <c r="C180" s="35"/>
      <c r="D180" s="91" t="s">
        <v>336</v>
      </c>
      <c r="E180" s="91"/>
      <c r="F180" s="91"/>
      <c r="G180" s="91"/>
      <c r="H180" s="91"/>
      <c r="I180" s="1"/>
      <c r="J180" s="1"/>
      <c r="K180" s="1"/>
    </row>
    <row r="181" spans="1:11" ht="12.75">
      <c r="A181" s="35"/>
      <c r="B181" s="35"/>
      <c r="C181" s="35"/>
      <c r="D181" s="91" t="s">
        <v>337</v>
      </c>
      <c r="E181" s="91"/>
      <c r="F181" s="91"/>
      <c r="G181" s="91"/>
      <c r="H181" s="91"/>
      <c r="I181" s="1"/>
      <c r="J181" s="1"/>
      <c r="K181" s="1"/>
    </row>
    <row r="182" spans="1:11" ht="12.75">
      <c r="A182" s="35"/>
      <c r="B182" s="35"/>
      <c r="C182" s="35"/>
      <c r="D182" s="91" t="s">
        <v>338</v>
      </c>
      <c r="E182" s="91"/>
      <c r="F182" s="91"/>
      <c r="G182" s="91"/>
      <c r="H182" s="91"/>
      <c r="I182" s="1"/>
      <c r="J182" s="1"/>
      <c r="K182" s="1"/>
    </row>
    <row r="183" spans="1:11" ht="12.75">
      <c r="A183" s="35"/>
      <c r="B183" s="35"/>
      <c r="C183" s="35"/>
      <c r="D183" s="91" t="s">
        <v>339</v>
      </c>
      <c r="E183" s="91"/>
      <c r="F183" s="91"/>
      <c r="G183" s="91"/>
      <c r="H183" s="1"/>
      <c r="I183" s="1"/>
      <c r="J183" s="1"/>
      <c r="K183" s="1"/>
    </row>
    <row r="184" spans="1:11" ht="12.75">
      <c r="A184" s="35"/>
      <c r="B184" s="35"/>
      <c r="C184" s="35"/>
      <c r="D184" s="38" t="s">
        <v>340</v>
      </c>
      <c r="E184" s="38"/>
      <c r="F184" s="38"/>
      <c r="G184" s="39"/>
      <c r="H184" s="1"/>
      <c r="I184" s="1"/>
      <c r="J184" s="1"/>
      <c r="K184" s="1"/>
    </row>
    <row r="185" spans="1:11" ht="12.75">
      <c r="A185" s="35"/>
      <c r="B185" s="35"/>
      <c r="C185" s="35"/>
      <c r="D185" s="90" t="s">
        <v>341</v>
      </c>
      <c r="E185" s="90"/>
      <c r="F185" s="90"/>
      <c r="G185" s="90"/>
      <c r="H185" s="90"/>
      <c r="I185" s="1"/>
      <c r="J185" s="1"/>
      <c r="K185" s="1"/>
    </row>
    <row r="186" spans="1:11" ht="12.75">
      <c r="A186" s="35"/>
      <c r="B186" s="35"/>
      <c r="C186" s="35"/>
      <c r="D186" s="91" t="s">
        <v>342</v>
      </c>
      <c r="E186" s="91"/>
      <c r="F186" s="91"/>
      <c r="G186" s="91"/>
      <c r="H186" s="1"/>
      <c r="I186" s="1"/>
      <c r="J186" s="1"/>
      <c r="K186" s="1"/>
    </row>
    <row r="187" spans="1:11" ht="12.75">
      <c r="A187" s="35"/>
      <c r="B187" s="35"/>
      <c r="C187" s="35"/>
      <c r="D187" s="91" t="s">
        <v>415</v>
      </c>
      <c r="E187" s="91"/>
      <c r="F187" s="91"/>
      <c r="G187" s="91"/>
      <c r="H187" s="91"/>
      <c r="I187" s="1"/>
      <c r="J187" s="1"/>
      <c r="K187" s="1"/>
    </row>
    <row r="188" spans="1:11" ht="12.75">
      <c r="A188" s="35"/>
      <c r="B188" s="35"/>
      <c r="C188" s="35"/>
      <c r="D188" s="91" t="s">
        <v>416</v>
      </c>
      <c r="E188" s="91"/>
      <c r="F188" s="91"/>
      <c r="G188" s="91"/>
      <c r="H188" s="1"/>
      <c r="I188" s="1"/>
      <c r="J188" s="1"/>
      <c r="K188" s="1"/>
    </row>
    <row r="189" spans="1:11" ht="12.75">
      <c r="A189" s="35"/>
      <c r="B189" s="35"/>
      <c r="C189" s="35"/>
      <c r="D189" s="91" t="s">
        <v>417</v>
      </c>
      <c r="E189" s="91"/>
      <c r="F189" s="91"/>
      <c r="G189" s="91"/>
      <c r="H189" s="91"/>
      <c r="I189" s="1"/>
      <c r="J189" s="1"/>
      <c r="K189" s="1"/>
    </row>
    <row r="190" spans="1:11" ht="12.75">
      <c r="A190" s="35"/>
      <c r="B190" s="35"/>
      <c r="C190" s="35"/>
      <c r="D190" s="91" t="s">
        <v>418</v>
      </c>
      <c r="E190" s="91"/>
      <c r="F190" s="91"/>
      <c r="G190" s="91"/>
      <c r="H190" s="1"/>
      <c r="I190" s="1"/>
      <c r="J190" s="1"/>
      <c r="K190" s="1"/>
    </row>
    <row r="191" spans="1:11" ht="12.75">
      <c r="A191" s="35"/>
      <c r="B191" s="35"/>
      <c r="C191" s="35"/>
      <c r="D191" s="91" t="s">
        <v>419</v>
      </c>
      <c r="E191" s="91"/>
      <c r="F191" s="91"/>
      <c r="G191" s="91"/>
      <c r="H191" s="1"/>
      <c r="I191" s="1"/>
      <c r="J191" s="1"/>
      <c r="K191" s="1"/>
    </row>
    <row r="192" spans="1:11" ht="12.75">
      <c r="A192" s="35"/>
      <c r="B192" s="35"/>
      <c r="C192" s="35"/>
      <c r="D192" s="91" t="s">
        <v>420</v>
      </c>
      <c r="E192" s="91"/>
      <c r="F192" s="91"/>
      <c r="G192" s="91"/>
      <c r="H192" s="1"/>
      <c r="I192" s="1"/>
      <c r="J192" s="1"/>
      <c r="K192" s="1"/>
    </row>
    <row r="193" spans="1:11" ht="12.75">
      <c r="A193" s="35"/>
      <c r="B193" s="35"/>
      <c r="C193" s="35"/>
      <c r="D193" s="91"/>
      <c r="E193" s="91"/>
      <c r="F193" s="91"/>
      <c r="G193" s="91"/>
      <c r="H193" s="1"/>
      <c r="I193" s="1"/>
      <c r="J193" s="1"/>
      <c r="K193" s="1"/>
    </row>
    <row r="194" spans="1:11" ht="12.75">
      <c r="A194" s="92" t="s">
        <v>81</v>
      </c>
      <c r="B194" s="92"/>
      <c r="C194" s="92"/>
      <c r="D194" s="92"/>
      <c r="E194" s="92"/>
      <c r="F194" s="92"/>
      <c r="G194" s="1"/>
      <c r="H194" s="1"/>
      <c r="I194" s="1"/>
      <c r="J194" s="1"/>
      <c r="K194" s="1"/>
    </row>
    <row r="195" spans="1:11" ht="12.75">
      <c r="A195" s="108" t="s">
        <v>390</v>
      </c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</row>
    <row r="196" spans="1:11" ht="12.75">
      <c r="A196" s="118" t="s">
        <v>421</v>
      </c>
      <c r="B196" s="118"/>
      <c r="C196" s="118"/>
      <c r="D196" s="118"/>
      <c r="E196" s="118"/>
      <c r="F196" s="118"/>
      <c r="G196" s="118"/>
      <c r="H196" s="118"/>
      <c r="I196" s="118"/>
      <c r="J196" s="118"/>
      <c r="K196" s="1"/>
    </row>
    <row r="197" spans="1:11" ht="12.75">
      <c r="A197" s="119" t="s">
        <v>391</v>
      </c>
      <c r="B197" s="119"/>
      <c r="C197" s="119"/>
      <c r="D197" s="119"/>
      <c r="E197" s="119"/>
      <c r="F197" s="119"/>
      <c r="G197" s="119"/>
      <c r="H197" s="119"/>
      <c r="I197" s="119"/>
      <c r="J197" s="119"/>
      <c r="K197" s="1"/>
    </row>
    <row r="198" spans="1:11" ht="12.75">
      <c r="A198" s="91" t="s">
        <v>422</v>
      </c>
      <c r="B198" s="91"/>
      <c r="C198" s="91"/>
      <c r="D198" s="91"/>
      <c r="E198" s="91"/>
      <c r="F198" s="91"/>
      <c r="G198" s="91"/>
      <c r="H198" s="91"/>
      <c r="I198" s="40"/>
      <c r="J198" s="40"/>
      <c r="K198" s="1"/>
    </row>
    <row r="199" spans="1:11" ht="12.75">
      <c r="A199" s="16" t="s">
        <v>84</v>
      </c>
      <c r="B199" s="16"/>
      <c r="C199" s="16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20" t="s">
        <v>85</v>
      </c>
      <c r="B200" s="22"/>
      <c r="C200" s="22"/>
      <c r="D200" s="120" t="s">
        <v>305</v>
      </c>
      <c r="E200" s="120"/>
      <c r="F200" s="120" t="s">
        <v>87</v>
      </c>
      <c r="G200" s="120"/>
      <c r="H200" s="120"/>
      <c r="I200" s="120"/>
      <c r="J200" s="120"/>
      <c r="K200" s="120"/>
    </row>
    <row r="201" spans="1:11" ht="12.75">
      <c r="A201" s="120"/>
      <c r="B201" s="22"/>
      <c r="C201" s="22"/>
      <c r="D201" s="120" t="s">
        <v>88</v>
      </c>
      <c r="E201" s="120"/>
      <c r="F201" s="120" t="s">
        <v>404</v>
      </c>
      <c r="G201" s="120"/>
      <c r="H201" s="120"/>
      <c r="I201" s="120" t="s">
        <v>89</v>
      </c>
      <c r="J201" s="120" t="s">
        <v>86</v>
      </c>
      <c r="K201" s="120" t="s">
        <v>89</v>
      </c>
    </row>
    <row r="202" spans="1:11" ht="12.75">
      <c r="A202" s="120"/>
      <c r="B202" s="22"/>
      <c r="C202" s="22"/>
      <c r="D202" s="22" t="s">
        <v>306</v>
      </c>
      <c r="E202" s="22" t="s">
        <v>307</v>
      </c>
      <c r="F202" s="22" t="s">
        <v>405</v>
      </c>
      <c r="G202" s="120" t="s">
        <v>403</v>
      </c>
      <c r="H202" s="120"/>
      <c r="I202" s="120"/>
      <c r="J202" s="120"/>
      <c r="K202" s="120"/>
    </row>
    <row r="203" spans="1:11" ht="12.75">
      <c r="A203" s="22">
        <v>1</v>
      </c>
      <c r="B203" s="22"/>
      <c r="C203" s="22"/>
      <c r="D203" s="22">
        <v>2</v>
      </c>
      <c r="E203" s="22">
        <v>3</v>
      </c>
      <c r="F203" s="120">
        <v>4</v>
      </c>
      <c r="G203" s="120"/>
      <c r="H203" s="120"/>
      <c r="I203" s="22">
        <v>5</v>
      </c>
      <c r="J203" s="22">
        <v>6</v>
      </c>
      <c r="K203" s="22">
        <v>7</v>
      </c>
    </row>
    <row r="204" spans="1:11" ht="38.25">
      <c r="A204" s="41" t="s">
        <v>90</v>
      </c>
      <c r="B204" s="41"/>
      <c r="C204" s="41"/>
      <c r="D204" s="42" t="s">
        <v>304</v>
      </c>
      <c r="E204" s="42" t="s">
        <v>407</v>
      </c>
      <c r="F204" s="42" t="s">
        <v>402</v>
      </c>
      <c r="G204" s="121" t="s">
        <v>406</v>
      </c>
      <c r="H204" s="121"/>
      <c r="I204" s="43">
        <v>0.018</v>
      </c>
      <c r="J204" s="42"/>
      <c r="K204" s="42"/>
    </row>
    <row r="205" spans="1:11" ht="38.25">
      <c r="A205" s="41" t="s">
        <v>239</v>
      </c>
      <c r="B205" s="41"/>
      <c r="C205" s="41"/>
      <c r="D205" s="42" t="s">
        <v>304</v>
      </c>
      <c r="E205" s="42" t="s">
        <v>402</v>
      </c>
      <c r="F205" s="42" t="s">
        <v>402</v>
      </c>
      <c r="G205" s="122" t="s">
        <v>406</v>
      </c>
      <c r="H205" s="123"/>
      <c r="I205" s="43">
        <v>0.018</v>
      </c>
      <c r="J205" s="42"/>
      <c r="K205" s="42"/>
    </row>
    <row r="206" spans="1:11" ht="12.75">
      <c r="A206" s="41" t="s">
        <v>287</v>
      </c>
      <c r="B206" s="41"/>
      <c r="C206" s="41"/>
      <c r="D206" s="42" t="s">
        <v>288</v>
      </c>
      <c r="E206" s="42" t="s">
        <v>288</v>
      </c>
      <c r="F206" s="42" t="s">
        <v>288</v>
      </c>
      <c r="G206" s="122" t="s">
        <v>288</v>
      </c>
      <c r="H206" s="123"/>
      <c r="I206" s="42">
        <v>0</v>
      </c>
      <c r="J206" s="42"/>
      <c r="K206" s="42"/>
    </row>
    <row r="207" spans="1:11" ht="12.75">
      <c r="A207" s="121"/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</row>
    <row r="208" spans="1:11" ht="12.75">
      <c r="A208" s="121" t="s">
        <v>91</v>
      </c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</row>
    <row r="209" spans="1:11" ht="25.5">
      <c r="A209" s="30" t="s">
        <v>92</v>
      </c>
      <c r="B209" s="30"/>
      <c r="C209" s="30"/>
      <c r="D209" s="42">
        <v>9</v>
      </c>
      <c r="E209" s="42">
        <v>9</v>
      </c>
      <c r="F209" s="121">
        <v>9</v>
      </c>
      <c r="G209" s="121"/>
      <c r="H209" s="121"/>
      <c r="I209" s="42">
        <v>0</v>
      </c>
      <c r="J209" s="42"/>
      <c r="K209" s="42"/>
    </row>
    <row r="210" spans="1:11" ht="25.5">
      <c r="A210" s="30" t="s">
        <v>93</v>
      </c>
      <c r="B210" s="30"/>
      <c r="C210" s="30"/>
      <c r="D210" s="42">
        <v>50</v>
      </c>
      <c r="E210" s="42">
        <v>50</v>
      </c>
      <c r="F210" s="121">
        <v>50</v>
      </c>
      <c r="G210" s="121"/>
      <c r="H210" s="121"/>
      <c r="I210" s="42">
        <v>0</v>
      </c>
      <c r="J210" s="42"/>
      <c r="K210" s="42"/>
    </row>
    <row r="211" spans="1:11" ht="25.5">
      <c r="A211" s="30" t="s">
        <v>94</v>
      </c>
      <c r="B211" s="30"/>
      <c r="C211" s="30"/>
      <c r="D211" s="42">
        <v>8</v>
      </c>
      <c r="E211" s="42">
        <v>8</v>
      </c>
      <c r="F211" s="121">
        <v>4</v>
      </c>
      <c r="G211" s="121"/>
      <c r="H211" s="121"/>
      <c r="I211" s="42">
        <v>0</v>
      </c>
      <c r="J211" s="42"/>
      <c r="K211" s="42"/>
    </row>
    <row r="212" spans="1:11" ht="25.5">
      <c r="A212" s="30" t="s">
        <v>95</v>
      </c>
      <c r="B212" s="30"/>
      <c r="C212" s="30"/>
      <c r="D212" s="42">
        <v>27</v>
      </c>
      <c r="E212" s="42">
        <v>26</v>
      </c>
      <c r="F212" s="121">
        <v>28</v>
      </c>
      <c r="G212" s="121"/>
      <c r="H212" s="121"/>
      <c r="I212" s="43">
        <v>0.077</v>
      </c>
      <c r="J212" s="42"/>
      <c r="K212" s="42"/>
    </row>
    <row r="213" spans="1:11" ht="12.75">
      <c r="A213" s="121" t="s">
        <v>96</v>
      </c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</row>
    <row r="214" spans="1:11" ht="12.75">
      <c r="A214" s="41"/>
      <c r="B214" s="41"/>
      <c r="C214" s="41"/>
      <c r="D214" s="121" t="s">
        <v>54</v>
      </c>
      <c r="E214" s="121"/>
      <c r="F214" s="124"/>
      <c r="G214" s="124"/>
      <c r="H214" s="124"/>
      <c r="I214" s="41"/>
      <c r="J214" s="41"/>
      <c r="K214" s="41"/>
    </row>
    <row r="215" spans="1:11" ht="25.5">
      <c r="A215" s="22" t="s">
        <v>97</v>
      </c>
      <c r="B215" s="22"/>
      <c r="C215" s="22"/>
      <c r="D215" s="121"/>
      <c r="E215" s="121"/>
      <c r="F215" s="121"/>
      <c r="G215" s="121"/>
      <c r="H215" s="121"/>
      <c r="I215" s="42"/>
      <c r="J215" s="42"/>
      <c r="K215" s="42"/>
    </row>
    <row r="216" spans="1:11" ht="12.75">
      <c r="A216" s="30" t="s">
        <v>98</v>
      </c>
      <c r="B216" s="30"/>
      <c r="C216" s="30"/>
      <c r="D216" s="121">
        <v>72807.9</v>
      </c>
      <c r="E216" s="121"/>
      <c r="F216" s="121">
        <v>51440.8</v>
      </c>
      <c r="G216" s="121"/>
      <c r="H216" s="121"/>
      <c r="I216" s="43"/>
      <c r="J216" s="42"/>
      <c r="K216" s="42"/>
    </row>
    <row r="217" spans="1:11" ht="25.5">
      <c r="A217" s="30" t="s">
        <v>99</v>
      </c>
      <c r="B217" s="30"/>
      <c r="C217" s="30"/>
      <c r="D217" s="121">
        <v>220.63</v>
      </c>
      <c r="E217" s="121"/>
      <c r="F217" s="121">
        <v>154.48</v>
      </c>
      <c r="G217" s="121"/>
      <c r="H217" s="121"/>
      <c r="I217" s="43"/>
      <c r="J217" s="42"/>
      <c r="K217" s="42"/>
    </row>
    <row r="218" spans="1:11" ht="12.75">
      <c r="A218" s="30" t="s">
        <v>100</v>
      </c>
      <c r="B218" s="30"/>
      <c r="C218" s="30"/>
      <c r="D218" s="121"/>
      <c r="E218" s="121"/>
      <c r="F218" s="121"/>
      <c r="G218" s="121"/>
      <c r="H218" s="121"/>
      <c r="I218" s="42"/>
      <c r="J218" s="42"/>
      <c r="K218" s="41"/>
    </row>
    <row r="219" spans="1:11" ht="25.5">
      <c r="A219" s="30" t="s">
        <v>101</v>
      </c>
      <c r="B219" s="30"/>
      <c r="C219" s="30"/>
      <c r="D219" s="121">
        <v>65.75</v>
      </c>
      <c r="E219" s="121"/>
      <c r="F219" s="121">
        <v>31.25</v>
      </c>
      <c r="G219" s="121"/>
      <c r="H219" s="121"/>
      <c r="I219" s="43"/>
      <c r="J219" s="42"/>
      <c r="K219" s="41"/>
    </row>
    <row r="220" spans="1:11" ht="25.5">
      <c r="A220" s="30" t="s">
        <v>102</v>
      </c>
      <c r="B220" s="30"/>
      <c r="C220" s="30"/>
      <c r="D220" s="121">
        <v>0.194</v>
      </c>
      <c r="E220" s="121"/>
      <c r="F220" s="121">
        <v>0.114</v>
      </c>
      <c r="G220" s="121"/>
      <c r="H220" s="121"/>
      <c r="I220" s="44"/>
      <c r="J220" s="42"/>
      <c r="K220" s="41"/>
    </row>
    <row r="221" spans="1:11" ht="38.25">
      <c r="A221" s="30" t="s">
        <v>103</v>
      </c>
      <c r="B221" s="30"/>
      <c r="C221" s="30"/>
      <c r="D221" s="121">
        <v>0</v>
      </c>
      <c r="E221" s="121"/>
      <c r="F221" s="124"/>
      <c r="G221" s="124"/>
      <c r="H221" s="124"/>
      <c r="I221" s="41"/>
      <c r="J221" s="41"/>
      <c r="K221" s="41"/>
    </row>
    <row r="222" spans="1:11" ht="12.75">
      <c r="A222" s="121" t="s">
        <v>104</v>
      </c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</row>
    <row r="223" spans="1:11" ht="25.5">
      <c r="A223" s="30" t="s">
        <v>105</v>
      </c>
      <c r="B223" s="30"/>
      <c r="C223" s="30"/>
      <c r="D223" s="121">
        <v>390.02</v>
      </c>
      <c r="E223" s="121"/>
      <c r="F223" s="121">
        <v>530.84</v>
      </c>
      <c r="G223" s="121"/>
      <c r="H223" s="121"/>
      <c r="I223" s="45"/>
      <c r="J223" s="41"/>
      <c r="K223" s="41"/>
    </row>
    <row r="224" spans="1:11" ht="25.5">
      <c r="A224" s="30" t="s">
        <v>106</v>
      </c>
      <c r="B224" s="30"/>
      <c r="C224" s="30"/>
      <c r="D224" s="125">
        <v>0.6714</v>
      </c>
      <c r="E224" s="121"/>
      <c r="F224" s="125">
        <v>0.7994</v>
      </c>
      <c r="G224" s="121"/>
      <c r="H224" s="121"/>
      <c r="I224" s="45"/>
      <c r="J224" s="41"/>
      <c r="K224" s="41"/>
    </row>
    <row r="225" spans="1:11" ht="12.75">
      <c r="A225" s="121" t="s">
        <v>107</v>
      </c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</row>
    <row r="226" spans="1:11" ht="12.75">
      <c r="A226" s="30" t="s">
        <v>108</v>
      </c>
      <c r="B226" s="30"/>
      <c r="C226" s="30"/>
      <c r="D226" s="124"/>
      <c r="E226" s="124"/>
      <c r="F226" s="124"/>
      <c r="G226" s="124"/>
      <c r="H226" s="124"/>
      <c r="I226" s="124"/>
      <c r="J226" s="41"/>
      <c r="K226" s="41"/>
    </row>
    <row r="227" spans="1:11" ht="38.25">
      <c r="A227" s="30" t="s">
        <v>109</v>
      </c>
      <c r="B227" s="30"/>
      <c r="C227" s="30"/>
      <c r="D227" s="124"/>
      <c r="E227" s="124"/>
      <c r="F227" s="124"/>
      <c r="G227" s="124"/>
      <c r="H227" s="124"/>
      <c r="I227" s="124"/>
      <c r="J227" s="41"/>
      <c r="K227" s="41"/>
    </row>
    <row r="228" spans="1:11" ht="12.75">
      <c r="A228" s="121" t="s">
        <v>110</v>
      </c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</row>
    <row r="229" spans="1:11" ht="25.5">
      <c r="A229" s="30" t="s">
        <v>111</v>
      </c>
      <c r="B229" s="30"/>
      <c r="C229" s="30"/>
      <c r="D229" s="124"/>
      <c r="E229" s="124"/>
      <c r="F229" s="124"/>
      <c r="G229" s="124"/>
      <c r="H229" s="124"/>
      <c r="I229" s="124"/>
      <c r="J229" s="41"/>
      <c r="K229" s="41"/>
    </row>
    <row r="230" spans="1:11" ht="51">
      <c r="A230" s="30" t="s">
        <v>240</v>
      </c>
      <c r="B230" s="30"/>
      <c r="C230" s="30"/>
      <c r="D230" s="46" t="s">
        <v>252</v>
      </c>
      <c r="E230" s="22" t="s">
        <v>249</v>
      </c>
      <c r="F230" s="46" t="s">
        <v>250</v>
      </c>
      <c r="G230" s="46" t="s">
        <v>251</v>
      </c>
      <c r="H230" s="41"/>
      <c r="I230" s="41"/>
      <c r="J230" s="41"/>
      <c r="K230" s="41"/>
    </row>
    <row r="231" spans="1:11" ht="63.75">
      <c r="A231" s="30" t="s">
        <v>241</v>
      </c>
      <c r="B231" s="30"/>
      <c r="C231" s="30"/>
      <c r="D231" s="46" t="s">
        <v>252</v>
      </c>
      <c r="E231" s="46" t="s">
        <v>253</v>
      </c>
      <c r="F231" s="46" t="s">
        <v>254</v>
      </c>
      <c r="G231" s="46" t="s">
        <v>251</v>
      </c>
      <c r="H231" s="41"/>
      <c r="I231" s="41"/>
      <c r="J231" s="41"/>
      <c r="K231" s="41"/>
    </row>
    <row r="232" spans="1:11" ht="38.25">
      <c r="A232" s="30" t="s">
        <v>242</v>
      </c>
      <c r="B232" s="30"/>
      <c r="C232" s="30"/>
      <c r="D232" s="46" t="s">
        <v>252</v>
      </c>
      <c r="E232" s="46" t="s">
        <v>255</v>
      </c>
      <c r="F232" s="46" t="s">
        <v>256</v>
      </c>
      <c r="G232" s="46" t="s">
        <v>257</v>
      </c>
      <c r="H232" s="41"/>
      <c r="I232" s="41"/>
      <c r="J232" s="41"/>
      <c r="K232" s="41"/>
    </row>
    <row r="233" spans="1:11" ht="76.5">
      <c r="A233" s="30" t="s">
        <v>243</v>
      </c>
      <c r="B233" s="30"/>
      <c r="C233" s="30"/>
      <c r="D233" s="46" t="s">
        <v>252</v>
      </c>
      <c r="E233" s="22" t="s">
        <v>258</v>
      </c>
      <c r="F233" s="46" t="s">
        <v>259</v>
      </c>
      <c r="G233" s="46" t="s">
        <v>260</v>
      </c>
      <c r="H233" s="41"/>
      <c r="I233" s="41"/>
      <c r="J233" s="41"/>
      <c r="K233" s="41"/>
    </row>
    <row r="234" spans="1:11" ht="51">
      <c r="A234" s="30" t="s">
        <v>244</v>
      </c>
      <c r="B234" s="30"/>
      <c r="C234" s="30"/>
      <c r="D234" s="46" t="s">
        <v>262</v>
      </c>
      <c r="E234" s="46" t="s">
        <v>261</v>
      </c>
      <c r="F234" s="46" t="s">
        <v>254</v>
      </c>
      <c r="G234" s="46" t="s">
        <v>269</v>
      </c>
      <c r="H234" s="41"/>
      <c r="I234" s="41"/>
      <c r="J234" s="41"/>
      <c r="K234" s="41"/>
    </row>
    <row r="235" spans="1:11" ht="51">
      <c r="A235" s="30" t="s">
        <v>245</v>
      </c>
      <c r="B235" s="30"/>
      <c r="C235" s="30"/>
      <c r="D235" s="46" t="s">
        <v>252</v>
      </c>
      <c r="E235" s="46" t="s">
        <v>261</v>
      </c>
      <c r="F235" s="46" t="s">
        <v>254</v>
      </c>
      <c r="G235" s="46" t="s">
        <v>263</v>
      </c>
      <c r="H235" s="41"/>
      <c r="I235" s="41"/>
      <c r="J235" s="41"/>
      <c r="K235" s="41"/>
    </row>
    <row r="236" spans="1:11" ht="51">
      <c r="A236" s="30" t="s">
        <v>246</v>
      </c>
      <c r="B236" s="30"/>
      <c r="C236" s="30"/>
      <c r="D236" s="46" t="s">
        <v>252</v>
      </c>
      <c r="E236" s="46" t="s">
        <v>261</v>
      </c>
      <c r="F236" s="46" t="s">
        <v>254</v>
      </c>
      <c r="G236" s="46" t="s">
        <v>264</v>
      </c>
      <c r="H236" s="41"/>
      <c r="I236" s="41"/>
      <c r="J236" s="41"/>
      <c r="K236" s="41"/>
    </row>
    <row r="237" spans="1:11" ht="38.25">
      <c r="A237" s="30" t="s">
        <v>247</v>
      </c>
      <c r="B237" s="30"/>
      <c r="C237" s="30"/>
      <c r="D237" s="46" t="s">
        <v>252</v>
      </c>
      <c r="E237" s="46" t="s">
        <v>255</v>
      </c>
      <c r="F237" s="46" t="s">
        <v>256</v>
      </c>
      <c r="G237" s="46" t="s">
        <v>265</v>
      </c>
      <c r="H237" s="41"/>
      <c r="I237" s="41"/>
      <c r="J237" s="41"/>
      <c r="K237" s="41"/>
    </row>
    <row r="238" spans="1:11" ht="51">
      <c r="A238" s="47" t="s">
        <v>270</v>
      </c>
      <c r="B238" s="47"/>
      <c r="C238" s="47"/>
      <c r="D238" s="46" t="s">
        <v>262</v>
      </c>
      <c r="E238" s="22" t="s">
        <v>266</v>
      </c>
      <c r="F238" s="46" t="s">
        <v>267</v>
      </c>
      <c r="G238" s="46" t="s">
        <v>263</v>
      </c>
      <c r="H238" s="41"/>
      <c r="I238" s="41"/>
      <c r="J238" s="41"/>
      <c r="K238" s="41"/>
    </row>
    <row r="239" spans="1:11" ht="38.25">
      <c r="A239" s="47" t="s">
        <v>248</v>
      </c>
      <c r="B239" s="47"/>
      <c r="C239" s="47"/>
      <c r="D239" s="46" t="s">
        <v>262</v>
      </c>
      <c r="E239" s="46" t="s">
        <v>268</v>
      </c>
      <c r="F239" s="46" t="s">
        <v>267</v>
      </c>
      <c r="G239" s="46" t="s">
        <v>271</v>
      </c>
      <c r="H239" s="41"/>
      <c r="I239" s="41"/>
      <c r="J239" s="41"/>
      <c r="K239" s="41"/>
    </row>
    <row r="240" spans="1:11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3.5">
      <c r="A241" s="48" t="s">
        <v>112</v>
      </c>
      <c r="B241" s="48"/>
      <c r="C241" s="48"/>
      <c r="D241" s="48"/>
      <c r="E241" s="1"/>
      <c r="F241" s="1"/>
      <c r="G241" s="1"/>
      <c r="H241" s="1"/>
      <c r="I241" s="1"/>
      <c r="J241" s="1"/>
      <c r="K241" s="1"/>
    </row>
    <row r="242" spans="1:11" ht="12.75">
      <c r="A242" s="1" t="s">
        <v>114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49" t="s">
        <v>325</v>
      </c>
      <c r="G243" s="1"/>
      <c r="H243" s="1"/>
      <c r="I243" s="1"/>
      <c r="J243" s="1"/>
      <c r="K243" s="1"/>
    </row>
    <row r="244" spans="1:11" ht="25.5">
      <c r="A244" s="51" t="s">
        <v>116</v>
      </c>
      <c r="B244" s="128" t="s">
        <v>117</v>
      </c>
      <c r="C244" s="129"/>
      <c r="D244" s="51" t="s">
        <v>118</v>
      </c>
      <c r="E244" s="51" t="s">
        <v>119</v>
      </c>
      <c r="F244" s="51"/>
      <c r="G244" s="1"/>
      <c r="H244" s="1"/>
      <c r="I244" s="1"/>
      <c r="J244" s="1"/>
      <c r="K244" s="1"/>
    </row>
    <row r="245" spans="1:11" ht="63.75">
      <c r="A245" s="53" t="s">
        <v>298</v>
      </c>
      <c r="B245" s="126" t="s">
        <v>120</v>
      </c>
      <c r="C245" s="127"/>
      <c r="D245" s="54" t="s">
        <v>408</v>
      </c>
      <c r="E245" s="54" t="s">
        <v>322</v>
      </c>
      <c r="F245" s="54"/>
      <c r="G245" s="1"/>
      <c r="H245" s="1"/>
      <c r="I245" s="1"/>
      <c r="J245" s="1"/>
      <c r="K245" s="1"/>
    </row>
    <row r="246" spans="1:11" ht="12.75">
      <c r="A246" s="53"/>
      <c r="B246" s="126"/>
      <c r="C246" s="127"/>
      <c r="D246" s="54"/>
      <c r="E246" s="54"/>
      <c r="F246" s="54"/>
      <c r="G246" s="1"/>
      <c r="H246" s="1"/>
      <c r="I246" s="1"/>
      <c r="J246" s="1"/>
      <c r="K246" s="1"/>
    </row>
    <row r="247" spans="1:11" ht="38.25">
      <c r="A247" s="53" t="s">
        <v>299</v>
      </c>
      <c r="B247" s="126" t="s">
        <v>122</v>
      </c>
      <c r="C247" s="127"/>
      <c r="D247" s="54" t="s">
        <v>121</v>
      </c>
      <c r="E247" s="54" t="s">
        <v>321</v>
      </c>
      <c r="F247" s="54"/>
      <c r="G247" s="1"/>
      <c r="H247" s="1"/>
      <c r="I247" s="1"/>
      <c r="J247" s="1"/>
      <c r="K247" s="1"/>
    </row>
    <row r="248" spans="1:11" ht="38.25">
      <c r="A248" s="53" t="s">
        <v>300</v>
      </c>
      <c r="B248" s="126" t="s">
        <v>123</v>
      </c>
      <c r="C248" s="127"/>
      <c r="D248" s="54" t="s">
        <v>124</v>
      </c>
      <c r="E248" s="54" t="s">
        <v>323</v>
      </c>
      <c r="F248" s="54"/>
      <c r="G248" s="1"/>
      <c r="H248" s="1"/>
      <c r="I248" s="1"/>
      <c r="J248" s="1"/>
      <c r="K248" s="1"/>
    </row>
    <row r="249" spans="1:11" ht="12.75">
      <c r="A249" s="8"/>
      <c r="B249" s="8"/>
      <c r="C249" s="8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8" t="s">
        <v>399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56"/>
      <c r="B251" s="56"/>
      <c r="C251" s="56"/>
      <c r="D251" s="3"/>
      <c r="E251" s="3"/>
      <c r="F251" s="3"/>
      <c r="G251" s="3"/>
      <c r="H251" s="3"/>
      <c r="I251" s="3"/>
      <c r="J251" s="57" t="s">
        <v>125</v>
      </c>
      <c r="K251" s="1"/>
    </row>
    <row r="252" spans="1:11" ht="12.75">
      <c r="A252" s="59" t="s">
        <v>126</v>
      </c>
      <c r="B252" s="59"/>
      <c r="C252" s="59"/>
      <c r="D252" s="10" t="s">
        <v>127</v>
      </c>
      <c r="E252" s="10" t="s">
        <v>128</v>
      </c>
      <c r="F252" s="10" t="s">
        <v>129</v>
      </c>
      <c r="G252" s="10" t="s">
        <v>130</v>
      </c>
      <c r="H252" s="58" t="s">
        <v>400</v>
      </c>
      <c r="I252" s="58" t="s">
        <v>400</v>
      </c>
      <c r="J252" s="11" t="s">
        <v>132</v>
      </c>
      <c r="K252" s="1"/>
    </row>
    <row r="253" spans="1:11" ht="25.5">
      <c r="A253" s="59"/>
      <c r="B253" s="59"/>
      <c r="C253" s="59"/>
      <c r="D253" s="10"/>
      <c r="E253" s="10"/>
      <c r="F253" s="10"/>
      <c r="G253" s="10"/>
      <c r="H253" s="58" t="s">
        <v>133</v>
      </c>
      <c r="I253" s="58" t="s">
        <v>133</v>
      </c>
      <c r="J253" s="11"/>
      <c r="K253" s="1"/>
    </row>
    <row r="254" spans="1:11" ht="12.75">
      <c r="A254" s="59"/>
      <c r="B254" s="59"/>
      <c r="C254" s="59"/>
      <c r="D254" s="10"/>
      <c r="E254" s="10"/>
      <c r="F254" s="10"/>
      <c r="G254" s="10"/>
      <c r="H254" s="10"/>
      <c r="I254" s="11"/>
      <c r="J254" s="11" t="s">
        <v>134</v>
      </c>
      <c r="K254" s="1"/>
    </row>
    <row r="255" spans="1:11" ht="25.5">
      <c r="A255" s="60" t="s">
        <v>135</v>
      </c>
      <c r="B255" s="60"/>
      <c r="C255" s="60"/>
      <c r="D255" s="88">
        <v>32.4</v>
      </c>
      <c r="E255" s="59"/>
      <c r="F255" s="59"/>
      <c r="G255" s="59"/>
      <c r="H255" s="88">
        <v>32.4</v>
      </c>
      <c r="I255" s="59"/>
      <c r="J255" s="58"/>
      <c r="K255" s="4"/>
    </row>
    <row r="256" spans="1:11" ht="12.75">
      <c r="A256" s="58" t="s">
        <v>136</v>
      </c>
      <c r="B256" s="58"/>
      <c r="C256" s="58"/>
      <c r="D256" s="61"/>
      <c r="E256" s="61"/>
      <c r="F256" s="61"/>
      <c r="G256" s="61"/>
      <c r="H256" s="61"/>
      <c r="I256" s="10"/>
      <c r="J256" s="58"/>
      <c r="K256" s="1"/>
    </row>
    <row r="257" spans="1:11" ht="12.75">
      <c r="A257" s="58" t="s">
        <v>289</v>
      </c>
      <c r="B257" s="58"/>
      <c r="C257" s="58"/>
      <c r="D257" s="62">
        <f>D259+D260+D262</f>
        <v>19678.8982</v>
      </c>
      <c r="E257" s="62">
        <f>E259+E260+E262</f>
        <v>32524.580799999996</v>
      </c>
      <c r="F257" s="62">
        <f>F259+F260+F262</f>
        <v>11312.720800000001</v>
      </c>
      <c r="G257" s="62">
        <f>G259+G260+G262</f>
        <v>13296.9442</v>
      </c>
      <c r="H257" s="62">
        <f>H259+H260+H262</f>
        <v>76813.144</v>
      </c>
      <c r="I257" s="59"/>
      <c r="J257" s="58"/>
      <c r="K257" s="1"/>
    </row>
    <row r="258" spans="1:11" ht="12.75">
      <c r="A258" s="10" t="s">
        <v>138</v>
      </c>
      <c r="B258" s="10"/>
      <c r="C258" s="10"/>
      <c r="D258" s="61"/>
      <c r="E258" s="61"/>
      <c r="F258" s="61"/>
      <c r="G258" s="61"/>
      <c r="H258" s="61"/>
      <c r="I258" s="10"/>
      <c r="J258" s="58"/>
      <c r="K258" s="1"/>
    </row>
    <row r="259" spans="1:11" ht="38.25">
      <c r="A259" s="64" t="s">
        <v>139</v>
      </c>
      <c r="B259" s="64"/>
      <c r="C259" s="64">
        <v>4000</v>
      </c>
      <c r="D259" s="65">
        <v>2879.8482</v>
      </c>
      <c r="E259" s="65">
        <f>2091.9708+146.91</f>
        <v>2238.8808</v>
      </c>
      <c r="F259" s="65">
        <f>828.8278+921.123</f>
        <v>1749.9508</v>
      </c>
      <c r="G259" s="65">
        <f>814.3252+921.967</f>
        <v>1736.2921999999999</v>
      </c>
      <c r="H259" s="66">
        <f>SUM(D259:G259)</f>
        <v>8604.972</v>
      </c>
      <c r="I259" s="10"/>
      <c r="J259" s="58"/>
      <c r="K259" s="1"/>
    </row>
    <row r="260" spans="1:11" ht="38.25">
      <c r="A260" s="64" t="s">
        <v>366</v>
      </c>
      <c r="B260" s="64"/>
      <c r="C260" s="67">
        <v>4001</v>
      </c>
      <c r="D260" s="68">
        <v>16794.3</v>
      </c>
      <c r="E260" s="68">
        <f>27949.5+2003.35</f>
        <v>29952.85</v>
      </c>
      <c r="F260" s="68">
        <f>61.5+9301.27</f>
        <v>9362.77</v>
      </c>
      <c r="G260" s="68">
        <f>20.5+4378.01+1429.92+5727.472</f>
        <v>11555.902</v>
      </c>
      <c r="H260" s="66">
        <f>SUM(D260:G260)</f>
        <v>67665.822</v>
      </c>
      <c r="I260" s="58"/>
      <c r="J260" s="58"/>
      <c r="K260" s="1"/>
    </row>
    <row r="261" spans="1:11" ht="12.75">
      <c r="A261" s="64" t="s">
        <v>142</v>
      </c>
      <c r="B261" s="64"/>
      <c r="C261" s="64"/>
      <c r="D261" s="61"/>
      <c r="E261" s="61"/>
      <c r="F261" s="61"/>
      <c r="G261" s="61"/>
      <c r="H261" s="61"/>
      <c r="I261" s="10"/>
      <c r="J261" s="10"/>
      <c r="K261" s="1"/>
    </row>
    <row r="262" spans="1:11" ht="143.25" customHeight="1">
      <c r="A262" s="10" t="s">
        <v>393</v>
      </c>
      <c r="B262" s="10"/>
      <c r="C262" s="69">
        <v>2000</v>
      </c>
      <c r="D262" s="66">
        <v>4.75</v>
      </c>
      <c r="E262" s="66">
        <v>332.85</v>
      </c>
      <c r="F262" s="66">
        <v>200</v>
      </c>
      <c r="G262" s="66">
        <v>4.75</v>
      </c>
      <c r="H262" s="66">
        <v>542.35</v>
      </c>
      <c r="I262" s="58"/>
      <c r="J262" s="58"/>
      <c r="K262" s="1"/>
    </row>
    <row r="263" spans="1:11" ht="38.25">
      <c r="A263" s="10" t="s">
        <v>145</v>
      </c>
      <c r="B263" s="10"/>
      <c r="C263" s="10"/>
      <c r="D263" s="70"/>
      <c r="E263" s="70"/>
      <c r="F263" s="4"/>
      <c r="G263" s="70"/>
      <c r="H263" s="70"/>
      <c r="I263" s="10"/>
      <c r="J263" s="10"/>
      <c r="K263" s="1"/>
    </row>
    <row r="264" spans="1:11" ht="12.75">
      <c r="A264" s="58" t="s">
        <v>146</v>
      </c>
      <c r="B264" s="71"/>
      <c r="C264" s="71"/>
      <c r="D264" s="72">
        <f>D265+D266+D267+D268+D269+D270+D271+D277+D285+D292+D294+D305+D307+D310</f>
        <v>19711.7082</v>
      </c>
      <c r="E264" s="72">
        <f>E265+E266+E267+E268+E269+E270+E271+E277+E285+E292+E294+E305+E307+E310</f>
        <v>32510.610800000002</v>
      </c>
      <c r="F264" s="72">
        <f>F265+F266+F267+F268+F269+F270+F271+F277+F285+F292+F294+F305+F307+F310</f>
        <v>11326.280800000002</v>
      </c>
      <c r="G264" s="72">
        <f>G265+G266+G267+G268+G269+G270+G271+G277+G285+G292+G294+G305+G307+G310</f>
        <v>13296.9442</v>
      </c>
      <c r="H264" s="72">
        <f>D264+E264+F264+G264</f>
        <v>76845.54400000001</v>
      </c>
      <c r="I264" s="71"/>
      <c r="J264" s="58"/>
      <c r="K264" s="1"/>
    </row>
    <row r="265" spans="1:11" ht="12.75">
      <c r="A265" s="58" t="s">
        <v>371</v>
      </c>
      <c r="B265" s="58">
        <v>211</v>
      </c>
      <c r="C265" s="73">
        <v>4001</v>
      </c>
      <c r="D265" s="72">
        <v>12851.66</v>
      </c>
      <c r="E265" s="72">
        <f>21419.54+1538.672</f>
        <v>22958.212</v>
      </c>
      <c r="F265" s="72">
        <v>6922.26</v>
      </c>
      <c r="G265" s="72">
        <f>3447.252-553+1122.49+4398.98</f>
        <v>8415.722</v>
      </c>
      <c r="H265" s="72">
        <f aca="true" t="shared" si="0" ref="H265:H275">SUM(D265:G265)</f>
        <v>51147.85400000001</v>
      </c>
      <c r="I265" s="73"/>
      <c r="J265" s="58"/>
      <c r="K265" s="1"/>
    </row>
    <row r="266" spans="1:11" ht="12.75">
      <c r="A266" s="58" t="s">
        <v>370</v>
      </c>
      <c r="B266" s="58">
        <v>213</v>
      </c>
      <c r="C266" s="73">
        <v>4001</v>
      </c>
      <c r="D266" s="72">
        <v>3881.2</v>
      </c>
      <c r="E266" s="72">
        <f>6468.4-741.914+464.678</f>
        <v>6191.164</v>
      </c>
      <c r="F266" s="72">
        <v>1869.01</v>
      </c>
      <c r="G266" s="72">
        <f>930.758-177+307.43+1328.492</f>
        <v>2389.6800000000003</v>
      </c>
      <c r="H266" s="72">
        <f t="shared" si="0"/>
        <v>14331.054</v>
      </c>
      <c r="I266" s="73"/>
      <c r="J266" s="58"/>
      <c r="K266" s="1"/>
    </row>
    <row r="267" spans="1:11" ht="12.75">
      <c r="A267" s="58" t="s">
        <v>371</v>
      </c>
      <c r="B267" s="73">
        <v>211</v>
      </c>
      <c r="C267" s="73"/>
      <c r="D267" s="72"/>
      <c r="E267" s="72"/>
      <c r="F267" s="72"/>
      <c r="G267" s="72"/>
      <c r="H267" s="72">
        <f t="shared" si="0"/>
        <v>0</v>
      </c>
      <c r="I267" s="58"/>
      <c r="J267" s="58"/>
      <c r="K267" s="1"/>
    </row>
    <row r="268" spans="1:11" ht="12.75">
      <c r="A268" s="58" t="s">
        <v>370</v>
      </c>
      <c r="B268" s="73">
        <v>213</v>
      </c>
      <c r="C268" s="73"/>
      <c r="D268" s="72"/>
      <c r="E268" s="72"/>
      <c r="F268" s="72"/>
      <c r="G268" s="72"/>
      <c r="H268" s="72">
        <f t="shared" si="0"/>
        <v>0</v>
      </c>
      <c r="I268" s="58"/>
      <c r="J268" s="58"/>
      <c r="K268" s="1"/>
    </row>
    <row r="269" spans="1:11" ht="12.75">
      <c r="A269" s="58" t="s">
        <v>372</v>
      </c>
      <c r="B269" s="58">
        <v>211</v>
      </c>
      <c r="C269" s="58">
        <v>2000</v>
      </c>
      <c r="D269" s="72"/>
      <c r="E269" s="72"/>
      <c r="F269" s="72"/>
      <c r="G269" s="72"/>
      <c r="H269" s="72">
        <f t="shared" si="0"/>
        <v>0</v>
      </c>
      <c r="I269" s="58"/>
      <c r="J269" s="58"/>
      <c r="K269" s="1"/>
    </row>
    <row r="270" spans="1:11" ht="12.75">
      <c r="A270" s="58" t="s">
        <v>370</v>
      </c>
      <c r="B270" s="58">
        <v>213</v>
      </c>
      <c r="C270" s="58">
        <v>2000</v>
      </c>
      <c r="D270" s="72"/>
      <c r="E270" s="72"/>
      <c r="F270" s="72"/>
      <c r="G270" s="72"/>
      <c r="H270" s="72">
        <f t="shared" si="0"/>
        <v>0</v>
      </c>
      <c r="I270" s="58"/>
      <c r="J270" s="58"/>
      <c r="K270" s="1"/>
    </row>
    <row r="271" spans="1:11" ht="38.25">
      <c r="A271" s="58" t="s">
        <v>310</v>
      </c>
      <c r="B271" s="58">
        <v>212</v>
      </c>
      <c r="C271" s="58">
        <v>4000</v>
      </c>
      <c r="D271" s="72">
        <f>D272+D273+D274+D275</f>
        <v>0</v>
      </c>
      <c r="E271" s="72">
        <f>E272+E273+E274+E275</f>
        <v>190</v>
      </c>
      <c r="F271" s="72">
        <f>F272+F273+F274+F275</f>
        <v>50</v>
      </c>
      <c r="G271" s="72">
        <f>G272+G273+G274+G275</f>
        <v>0</v>
      </c>
      <c r="H271" s="72">
        <f t="shared" si="0"/>
        <v>240</v>
      </c>
      <c r="I271" s="58"/>
      <c r="J271" s="58"/>
      <c r="K271" s="1"/>
    </row>
    <row r="272" spans="1:11" ht="12.75">
      <c r="A272" s="58" t="s">
        <v>311</v>
      </c>
      <c r="B272" s="58">
        <v>212</v>
      </c>
      <c r="C272" s="58" t="s">
        <v>343</v>
      </c>
      <c r="D272" s="72"/>
      <c r="E272" s="72">
        <v>190</v>
      </c>
      <c r="F272" s="72">
        <v>50</v>
      </c>
      <c r="G272" s="72"/>
      <c r="H272" s="72">
        <f t="shared" si="0"/>
        <v>240</v>
      </c>
      <c r="I272" s="58"/>
      <c r="J272" s="58"/>
      <c r="K272" s="1"/>
    </row>
    <row r="273" spans="1:11" ht="25.5">
      <c r="A273" s="58" t="s">
        <v>312</v>
      </c>
      <c r="B273" s="58">
        <v>212</v>
      </c>
      <c r="C273" s="58" t="s">
        <v>344</v>
      </c>
      <c r="D273" s="72"/>
      <c r="E273" s="72"/>
      <c r="F273" s="72"/>
      <c r="G273" s="72"/>
      <c r="H273" s="72">
        <f t="shared" si="0"/>
        <v>0</v>
      </c>
      <c r="I273" s="58"/>
      <c r="J273" s="58"/>
      <c r="K273" s="1"/>
    </row>
    <row r="274" spans="1:11" ht="12.75">
      <c r="A274" s="58" t="s">
        <v>313</v>
      </c>
      <c r="B274" s="58"/>
      <c r="C274" s="58"/>
      <c r="D274" s="72"/>
      <c r="E274" s="72"/>
      <c r="F274" s="72"/>
      <c r="G274" s="72"/>
      <c r="H274" s="72">
        <f t="shared" si="0"/>
        <v>0</v>
      </c>
      <c r="I274" s="58"/>
      <c r="J274" s="58"/>
      <c r="K274" s="1"/>
    </row>
    <row r="275" spans="1:11" ht="12.75">
      <c r="A275" s="58" t="s">
        <v>314</v>
      </c>
      <c r="B275" s="58">
        <v>212</v>
      </c>
      <c r="C275" s="58" t="s">
        <v>345</v>
      </c>
      <c r="D275" s="72"/>
      <c r="E275" s="72"/>
      <c r="F275" s="72"/>
      <c r="G275" s="72"/>
      <c r="H275" s="72">
        <f t="shared" si="0"/>
        <v>0</v>
      </c>
      <c r="I275" s="58"/>
      <c r="J275" s="58"/>
      <c r="K275" s="1"/>
    </row>
    <row r="276" spans="1:11" ht="12.75">
      <c r="A276" s="58"/>
      <c r="B276" s="58"/>
      <c r="C276" s="58"/>
      <c r="D276" s="72"/>
      <c r="E276" s="72"/>
      <c r="F276" s="72"/>
      <c r="G276" s="72"/>
      <c r="H276" s="72"/>
      <c r="I276" s="58"/>
      <c r="J276" s="58"/>
      <c r="K276" s="1"/>
    </row>
    <row r="277" spans="1:11" ht="25.5">
      <c r="A277" s="58" t="s">
        <v>373</v>
      </c>
      <c r="B277" s="58" t="s">
        <v>427</v>
      </c>
      <c r="C277" s="58">
        <v>4000</v>
      </c>
      <c r="D277" s="72">
        <f>D278+D279+D280+D281+D282+D283+D284</f>
        <v>2560.7762000000002</v>
      </c>
      <c r="E277" s="72">
        <f>E278+E279+E280+E281+E282+E283</f>
        <v>1398.1738</v>
      </c>
      <c r="F277" s="72">
        <f>F278+F279+F280+F281+F282+F283</f>
        <v>1282.5497999999998</v>
      </c>
      <c r="G277" s="72">
        <f>G278+G279+G280+G281+G282+G283</f>
        <v>1283.4841999999999</v>
      </c>
      <c r="H277" s="72">
        <f>H278+H279+H280+H281+H282+H283</f>
        <v>6524.9839999999995</v>
      </c>
      <c r="I277" s="58"/>
      <c r="J277" s="58"/>
      <c r="K277" s="1"/>
    </row>
    <row r="278" spans="1:11" ht="12.75">
      <c r="A278" s="74" t="s">
        <v>346</v>
      </c>
      <c r="B278" s="10">
        <v>221</v>
      </c>
      <c r="C278" s="10">
        <v>4000</v>
      </c>
      <c r="D278" s="75">
        <v>13.3072</v>
      </c>
      <c r="E278" s="75">
        <v>12.0598</v>
      </c>
      <c r="F278" s="75">
        <v>7.4858</v>
      </c>
      <c r="G278" s="75">
        <v>8.7322</v>
      </c>
      <c r="H278" s="75">
        <f aca="true" t="shared" si="1" ref="H278:H283">SUM(D278:G278)</f>
        <v>41.584999999999994</v>
      </c>
      <c r="I278" s="10"/>
      <c r="J278" s="10"/>
      <c r="K278" s="1"/>
    </row>
    <row r="279" spans="1:11" ht="12.75">
      <c r="A279" s="74" t="s">
        <v>347</v>
      </c>
      <c r="B279" s="10">
        <v>221</v>
      </c>
      <c r="C279" s="76">
        <v>4001</v>
      </c>
      <c r="D279" s="77">
        <v>61.5</v>
      </c>
      <c r="E279" s="77">
        <f>61.5-26.093</f>
        <v>35.407</v>
      </c>
      <c r="F279" s="77">
        <f>61.5-25</f>
        <v>36.5</v>
      </c>
      <c r="G279" s="77">
        <f>20.5-5.592</f>
        <v>14.908000000000001</v>
      </c>
      <c r="H279" s="77">
        <f t="shared" si="1"/>
        <v>148.315</v>
      </c>
      <c r="I279" s="10"/>
      <c r="J279" s="10"/>
      <c r="K279" s="1"/>
    </row>
    <row r="280" spans="1:11" ht="12.75">
      <c r="A280" s="74" t="s">
        <v>147</v>
      </c>
      <c r="B280" s="10">
        <v>223</v>
      </c>
      <c r="C280" s="10" t="s">
        <v>349</v>
      </c>
      <c r="D280" s="75">
        <v>78.996</v>
      </c>
      <c r="E280" s="75">
        <v>71.589</v>
      </c>
      <c r="F280" s="75">
        <v>53.687</v>
      </c>
      <c r="G280" s="75">
        <v>42.588</v>
      </c>
      <c r="H280" s="75">
        <f t="shared" si="1"/>
        <v>246.85999999999999</v>
      </c>
      <c r="I280" s="10"/>
      <c r="J280" s="10"/>
      <c r="K280" s="1"/>
    </row>
    <row r="281" spans="1:11" ht="12.75">
      <c r="A281" s="74" t="s">
        <v>148</v>
      </c>
      <c r="B281" s="10">
        <v>223</v>
      </c>
      <c r="C281" s="10" t="s">
        <v>348</v>
      </c>
      <c r="D281" s="75">
        <v>102.804</v>
      </c>
      <c r="E281" s="75">
        <v>102.82</v>
      </c>
      <c r="F281" s="75">
        <v>106.584</v>
      </c>
      <c r="G281" s="75">
        <f>82.992-68.456</f>
        <v>14.536000000000001</v>
      </c>
      <c r="H281" s="75">
        <f t="shared" si="1"/>
        <v>326.74399999999997</v>
      </c>
      <c r="I281" s="10"/>
      <c r="J281" s="10"/>
      <c r="K281" s="1"/>
    </row>
    <row r="282" spans="1:11" ht="12.75">
      <c r="A282" s="74" t="s">
        <v>149</v>
      </c>
      <c r="B282" s="10">
        <v>223</v>
      </c>
      <c r="C282" s="10" t="s">
        <v>350</v>
      </c>
      <c r="D282" s="75">
        <v>2142.485</v>
      </c>
      <c r="E282" s="75">
        <f>921.123-146.91+146.91</f>
        <v>921.123</v>
      </c>
      <c r="F282" s="75">
        <f>44.992+921.123</f>
        <v>966.115</v>
      </c>
      <c r="G282" s="75">
        <v>921.967</v>
      </c>
      <c r="H282" s="75">
        <f t="shared" si="1"/>
        <v>4951.69</v>
      </c>
      <c r="I282" s="10"/>
      <c r="J282" s="10"/>
      <c r="K282" s="1"/>
    </row>
    <row r="283" spans="1:11" ht="12.75">
      <c r="A283" s="74" t="s">
        <v>150</v>
      </c>
      <c r="B283" s="10">
        <v>223</v>
      </c>
      <c r="C283" s="10" t="s">
        <v>351</v>
      </c>
      <c r="D283" s="75">
        <v>161.684</v>
      </c>
      <c r="E283" s="75">
        <v>255.175</v>
      </c>
      <c r="F283" s="75">
        <v>112.178</v>
      </c>
      <c r="G283" s="75">
        <f>316.393-35.64</f>
        <v>280.753</v>
      </c>
      <c r="H283" s="75">
        <f t="shared" si="1"/>
        <v>809.79</v>
      </c>
      <c r="I283" s="10"/>
      <c r="J283" s="10"/>
      <c r="K283" s="1"/>
    </row>
    <row r="284" spans="1:11" ht="12.75">
      <c r="A284" s="74"/>
      <c r="B284" s="10"/>
      <c r="C284" s="10"/>
      <c r="D284" s="75"/>
      <c r="E284" s="75"/>
      <c r="F284" s="75"/>
      <c r="G284" s="75"/>
      <c r="H284" s="75"/>
      <c r="I284" s="10"/>
      <c r="J284" s="10"/>
      <c r="K284" s="1"/>
    </row>
    <row r="285" spans="1:11" ht="25.5">
      <c r="A285" s="58" t="s">
        <v>374</v>
      </c>
      <c r="B285" s="58">
        <v>225</v>
      </c>
      <c r="C285" s="58">
        <v>4000</v>
      </c>
      <c r="D285" s="72">
        <f>D286+D287+D288+D290+D291</f>
        <v>44.972</v>
      </c>
      <c r="E285" s="72">
        <f>E286+E287+E288+E290+E291</f>
        <v>25.304000000000002</v>
      </c>
      <c r="F285" s="72">
        <f>F286+F287+F288+F290+F291</f>
        <v>20.62</v>
      </c>
      <c r="G285" s="72">
        <f>G286+G287+G288+G290+G291</f>
        <v>25.304000000000002</v>
      </c>
      <c r="H285" s="72">
        <f aca="true" t="shared" si="2" ref="H285:H306">SUM(D285:G285)</f>
        <v>116.20000000000002</v>
      </c>
      <c r="I285" s="58"/>
      <c r="J285" s="58"/>
      <c r="K285" s="1"/>
    </row>
    <row r="286" spans="1:11" ht="12.75">
      <c r="A286" s="74"/>
      <c r="B286" s="58"/>
      <c r="C286" s="58"/>
      <c r="D286" s="75"/>
      <c r="E286" s="75"/>
      <c r="F286" s="75"/>
      <c r="G286" s="75"/>
      <c r="H286" s="75">
        <f t="shared" si="2"/>
        <v>0</v>
      </c>
      <c r="I286" s="58"/>
      <c r="J286" s="58"/>
      <c r="K286" s="1"/>
    </row>
    <row r="287" spans="1:11" ht="12.75">
      <c r="A287" s="74" t="s">
        <v>309</v>
      </c>
      <c r="B287" s="10">
        <v>225</v>
      </c>
      <c r="C287" s="10" t="s">
        <v>352</v>
      </c>
      <c r="D287" s="75">
        <v>29.972</v>
      </c>
      <c r="E287" s="75">
        <v>10.304</v>
      </c>
      <c r="F287" s="75">
        <v>5.62</v>
      </c>
      <c r="G287" s="75">
        <v>10.304</v>
      </c>
      <c r="H287" s="75">
        <f t="shared" si="2"/>
        <v>56.2</v>
      </c>
      <c r="I287" s="10"/>
      <c r="J287" s="10"/>
      <c r="K287" s="1"/>
    </row>
    <row r="288" spans="1:11" ht="12.75">
      <c r="A288" s="74" t="s">
        <v>155</v>
      </c>
      <c r="B288" s="10">
        <v>225</v>
      </c>
      <c r="C288" s="10" t="s">
        <v>376</v>
      </c>
      <c r="D288" s="75">
        <v>15</v>
      </c>
      <c r="E288" s="75">
        <v>15</v>
      </c>
      <c r="F288" s="75">
        <v>15</v>
      </c>
      <c r="G288" s="75">
        <v>15</v>
      </c>
      <c r="H288" s="75">
        <f t="shared" si="2"/>
        <v>60</v>
      </c>
      <c r="I288" s="10"/>
      <c r="J288" s="10"/>
      <c r="K288" s="1"/>
    </row>
    <row r="289" spans="1:11" ht="12.75">
      <c r="A289" s="74" t="s">
        <v>155</v>
      </c>
      <c r="B289" s="10">
        <v>225</v>
      </c>
      <c r="C289" s="10" t="s">
        <v>367</v>
      </c>
      <c r="D289" s="75"/>
      <c r="E289" s="75"/>
      <c r="F289" s="75"/>
      <c r="G289" s="75"/>
      <c r="H289" s="75">
        <f t="shared" si="2"/>
        <v>0</v>
      </c>
      <c r="I289" s="10"/>
      <c r="J289" s="10"/>
      <c r="K289" s="1"/>
    </row>
    <row r="290" spans="1:11" ht="25.5">
      <c r="A290" s="74" t="s">
        <v>156</v>
      </c>
      <c r="B290" s="10"/>
      <c r="C290" s="10"/>
      <c r="D290" s="75"/>
      <c r="E290" s="75"/>
      <c r="F290" s="75"/>
      <c r="G290" s="75"/>
      <c r="H290" s="75">
        <f t="shared" si="2"/>
        <v>0</v>
      </c>
      <c r="I290" s="10"/>
      <c r="J290" s="10"/>
      <c r="K290" s="1"/>
    </row>
    <row r="291" spans="1:11" ht="38.25">
      <c r="A291" s="74" t="s">
        <v>157</v>
      </c>
      <c r="B291" s="10">
        <v>225</v>
      </c>
      <c r="C291" s="10" t="s">
        <v>382</v>
      </c>
      <c r="D291" s="75"/>
      <c r="E291" s="75"/>
      <c r="F291" s="75"/>
      <c r="G291" s="75"/>
      <c r="H291" s="75">
        <f t="shared" si="2"/>
        <v>0</v>
      </c>
      <c r="I291" s="10"/>
      <c r="J291" s="10"/>
      <c r="K291" s="1"/>
    </row>
    <row r="292" spans="1:11" ht="25.5">
      <c r="A292" s="78" t="s">
        <v>315</v>
      </c>
      <c r="B292" s="10">
        <v>222</v>
      </c>
      <c r="C292" s="10" t="s">
        <v>345</v>
      </c>
      <c r="D292" s="72"/>
      <c r="E292" s="72"/>
      <c r="F292" s="72"/>
      <c r="G292" s="72"/>
      <c r="H292" s="72">
        <f t="shared" si="2"/>
        <v>0</v>
      </c>
      <c r="I292" s="10"/>
      <c r="J292" s="10"/>
      <c r="K292" s="1"/>
    </row>
    <row r="293" spans="1:11" ht="12.75">
      <c r="A293" s="74"/>
      <c r="B293" s="10"/>
      <c r="C293" s="10"/>
      <c r="D293" s="75"/>
      <c r="E293" s="75"/>
      <c r="F293" s="75"/>
      <c r="G293" s="75"/>
      <c r="H293" s="75">
        <f t="shared" si="2"/>
        <v>0</v>
      </c>
      <c r="I293" s="10"/>
      <c r="J293" s="10"/>
      <c r="K293" s="1"/>
    </row>
    <row r="294" spans="1:11" ht="12.75">
      <c r="A294" s="58" t="s">
        <v>308</v>
      </c>
      <c r="B294" s="10">
        <v>226</v>
      </c>
      <c r="C294" s="10">
        <v>4000</v>
      </c>
      <c r="D294" s="72">
        <f>D295+D296+D297+D298+D299+D300+D301+D302+D303+D304</f>
        <v>0</v>
      </c>
      <c r="E294" s="72">
        <f>E295+E296+E297+E298+E299+E300+E301+E302+E303+E304</f>
        <v>84.343</v>
      </c>
      <c r="F294" s="72">
        <f>F295+F296+F297+F298+F299+F300+F301+F302+F303+F304</f>
        <v>67.681</v>
      </c>
      <c r="G294" s="72">
        <f>G295+G296+G297+G298+G299+G300+G301+G302+G303+G304</f>
        <v>117.97200000000001</v>
      </c>
      <c r="H294" s="72">
        <f t="shared" si="2"/>
        <v>269.996</v>
      </c>
      <c r="I294" s="10"/>
      <c r="J294" s="10"/>
      <c r="K294" s="1"/>
    </row>
    <row r="295" spans="1:11" ht="25.5">
      <c r="A295" s="74" t="s">
        <v>154</v>
      </c>
      <c r="B295" s="10">
        <v>226</v>
      </c>
      <c r="C295" s="10" t="s">
        <v>376</v>
      </c>
      <c r="D295" s="75"/>
      <c r="E295" s="75"/>
      <c r="F295" s="75"/>
      <c r="G295" s="75"/>
      <c r="H295" s="75">
        <f t="shared" si="2"/>
        <v>0</v>
      </c>
      <c r="I295" s="10"/>
      <c r="J295" s="10"/>
      <c r="K295" s="1"/>
    </row>
    <row r="296" spans="1:11" ht="12.75">
      <c r="A296" s="74" t="s">
        <v>301</v>
      </c>
      <c r="B296" s="10">
        <v>226</v>
      </c>
      <c r="C296" s="10" t="s">
        <v>353</v>
      </c>
      <c r="D296" s="75"/>
      <c r="E296" s="75"/>
      <c r="F296" s="75"/>
      <c r="G296" s="75"/>
      <c r="H296" s="75">
        <f t="shared" si="2"/>
        <v>0</v>
      </c>
      <c r="I296" s="10"/>
      <c r="J296" s="10"/>
      <c r="K296" s="1"/>
    </row>
    <row r="297" spans="1:11" ht="12.75">
      <c r="A297" s="74" t="s">
        <v>301</v>
      </c>
      <c r="B297" s="58">
        <v>226</v>
      </c>
      <c r="C297" s="58" t="s">
        <v>377</v>
      </c>
      <c r="D297" s="72"/>
      <c r="E297" s="72">
        <v>26.093</v>
      </c>
      <c r="F297" s="72">
        <v>25</v>
      </c>
      <c r="G297" s="72"/>
      <c r="H297" s="72">
        <f t="shared" si="2"/>
        <v>51.093</v>
      </c>
      <c r="I297" s="58"/>
      <c r="J297" s="58"/>
      <c r="K297" s="1"/>
    </row>
    <row r="298" spans="1:11" ht="12.75">
      <c r="A298" s="74" t="s">
        <v>368</v>
      </c>
      <c r="B298" s="10">
        <v>226</v>
      </c>
      <c r="C298" s="10" t="s">
        <v>376</v>
      </c>
      <c r="D298" s="75"/>
      <c r="E298" s="75">
        <v>10.8</v>
      </c>
      <c r="F298" s="75">
        <v>37.181</v>
      </c>
      <c r="G298" s="75">
        <v>24.516</v>
      </c>
      <c r="H298" s="75">
        <f t="shared" si="2"/>
        <v>72.49699999999999</v>
      </c>
      <c r="I298" s="10"/>
      <c r="J298" s="10"/>
      <c r="K298" s="1"/>
    </row>
    <row r="299" spans="1:11" ht="12.75">
      <c r="A299" s="74" t="s">
        <v>151</v>
      </c>
      <c r="B299" s="10"/>
      <c r="C299" s="10"/>
      <c r="D299" s="75"/>
      <c r="E299" s="75"/>
      <c r="F299" s="75"/>
      <c r="G299" s="75"/>
      <c r="H299" s="75">
        <f t="shared" si="2"/>
        <v>0</v>
      </c>
      <c r="I299" s="10"/>
      <c r="J299" s="10"/>
      <c r="K299" s="1"/>
    </row>
    <row r="300" spans="1:11" ht="38.25">
      <c r="A300" s="74" t="s">
        <v>152</v>
      </c>
      <c r="B300" s="10">
        <v>226</v>
      </c>
      <c r="C300" s="10" t="s">
        <v>376</v>
      </c>
      <c r="D300" s="75"/>
      <c r="E300" s="75">
        <v>15</v>
      </c>
      <c r="F300" s="75">
        <v>5.5</v>
      </c>
      <c r="G300" s="75">
        <v>25</v>
      </c>
      <c r="H300" s="75">
        <f t="shared" si="2"/>
        <v>45.5</v>
      </c>
      <c r="I300" s="10"/>
      <c r="J300" s="10"/>
      <c r="K300" s="1"/>
    </row>
    <row r="301" spans="1:11" ht="25.5">
      <c r="A301" s="74" t="s">
        <v>153</v>
      </c>
      <c r="B301" s="10">
        <v>226</v>
      </c>
      <c r="C301" s="10" t="s">
        <v>354</v>
      </c>
      <c r="D301" s="75"/>
      <c r="E301" s="75">
        <v>10</v>
      </c>
      <c r="F301" s="75"/>
      <c r="G301" s="75"/>
      <c r="H301" s="75">
        <f t="shared" si="2"/>
        <v>10</v>
      </c>
      <c r="I301" s="10"/>
      <c r="J301" s="10"/>
      <c r="K301" s="1"/>
    </row>
    <row r="302" spans="1:11" ht="25.5">
      <c r="A302" s="74" t="s">
        <v>302</v>
      </c>
      <c r="B302" s="10">
        <v>226</v>
      </c>
      <c r="C302" s="10" t="s">
        <v>345</v>
      </c>
      <c r="D302" s="75"/>
      <c r="E302" s="75"/>
      <c r="F302" s="75"/>
      <c r="G302" s="75"/>
      <c r="H302" s="75">
        <f t="shared" si="2"/>
        <v>0</v>
      </c>
      <c r="I302" s="10"/>
      <c r="J302" s="10"/>
      <c r="K302" s="1"/>
    </row>
    <row r="303" spans="1:11" ht="12.75">
      <c r="A303" s="74" t="s">
        <v>303</v>
      </c>
      <c r="B303" s="10"/>
      <c r="C303" s="10"/>
      <c r="D303" s="75"/>
      <c r="E303" s="75">
        <v>22.45</v>
      </c>
      <c r="F303" s="75"/>
      <c r="G303" s="75"/>
      <c r="H303" s="75">
        <f t="shared" si="2"/>
        <v>22.45</v>
      </c>
      <c r="I303" s="10"/>
      <c r="J303" s="10"/>
      <c r="K303" s="1"/>
    </row>
    <row r="304" spans="1:11" ht="12.75">
      <c r="A304" s="74" t="s">
        <v>316</v>
      </c>
      <c r="B304" s="10">
        <v>226</v>
      </c>
      <c r="C304" s="10" t="s">
        <v>376</v>
      </c>
      <c r="D304" s="75"/>
      <c r="E304" s="75"/>
      <c r="F304" s="75"/>
      <c r="G304" s="75">
        <v>68.456</v>
      </c>
      <c r="H304" s="75">
        <f t="shared" si="2"/>
        <v>68.456</v>
      </c>
      <c r="I304" s="10"/>
      <c r="J304" s="10"/>
      <c r="K304" s="1"/>
    </row>
    <row r="305" spans="2:11" ht="12.75">
      <c r="B305" s="10">
        <v>262</v>
      </c>
      <c r="C305" s="10"/>
      <c r="D305" s="72">
        <f>D306</f>
        <v>0</v>
      </c>
      <c r="E305" s="72">
        <f>E306</f>
        <v>0</v>
      </c>
      <c r="F305" s="72">
        <f>F306</f>
        <v>0</v>
      </c>
      <c r="G305" s="72">
        <f>G306</f>
        <v>0</v>
      </c>
      <c r="H305" s="72">
        <f t="shared" si="2"/>
        <v>0</v>
      </c>
      <c r="I305" s="10"/>
      <c r="J305" s="10"/>
      <c r="K305" s="1"/>
    </row>
    <row r="306" spans="1:11" ht="25.5">
      <c r="A306" s="74" t="s">
        <v>166</v>
      </c>
      <c r="B306" s="10">
        <v>262</v>
      </c>
      <c r="C306" s="10"/>
      <c r="D306" s="75"/>
      <c r="E306" s="75"/>
      <c r="F306" s="75"/>
      <c r="G306" s="75"/>
      <c r="H306" s="75">
        <f t="shared" si="2"/>
        <v>0</v>
      </c>
      <c r="I306" s="10"/>
      <c r="J306" s="10"/>
      <c r="K306" s="1"/>
    </row>
    <row r="307" spans="1:11" ht="12.75">
      <c r="A307" s="58" t="s">
        <v>317</v>
      </c>
      <c r="B307" s="58"/>
      <c r="C307" s="58"/>
      <c r="D307" s="72">
        <f>D308+D309</f>
        <v>136</v>
      </c>
      <c r="E307" s="72">
        <f>E308+E309</f>
        <v>123.25</v>
      </c>
      <c r="F307" s="72">
        <f>F308+F309</f>
        <v>76.5</v>
      </c>
      <c r="G307" s="72">
        <f>G308+G309</f>
        <v>46.75</v>
      </c>
      <c r="H307" s="72">
        <f>SUM(D307:G307)</f>
        <v>382.5</v>
      </c>
      <c r="I307" s="58"/>
      <c r="J307" s="58"/>
      <c r="K307" s="1"/>
    </row>
    <row r="308" spans="1:11" ht="25.5">
      <c r="A308" s="74" t="s">
        <v>429</v>
      </c>
      <c r="B308" s="10">
        <v>290</v>
      </c>
      <c r="C308" s="10" t="s">
        <v>355</v>
      </c>
      <c r="D308" s="75">
        <v>134.5</v>
      </c>
      <c r="E308" s="75">
        <v>123.25</v>
      </c>
      <c r="F308" s="75">
        <v>76.5</v>
      </c>
      <c r="G308" s="75">
        <v>46.75</v>
      </c>
      <c r="H308" s="75">
        <f>SUM(D308:G308)</f>
        <v>381</v>
      </c>
      <c r="I308" s="10"/>
      <c r="J308" s="10"/>
      <c r="K308" s="1"/>
    </row>
    <row r="309" spans="1:11" ht="12.75">
      <c r="A309" s="74" t="s">
        <v>158</v>
      </c>
      <c r="B309" s="10"/>
      <c r="C309" s="10"/>
      <c r="D309" s="75">
        <v>1.5</v>
      </c>
      <c r="E309" s="75"/>
      <c r="F309" s="75"/>
      <c r="G309" s="75"/>
      <c r="H309" s="75">
        <f>SUM(D309:G309)</f>
        <v>1.5</v>
      </c>
      <c r="I309" s="10"/>
      <c r="J309" s="10"/>
      <c r="K309" s="1"/>
    </row>
    <row r="310" spans="1:11" ht="25.5">
      <c r="A310" s="58" t="s">
        <v>375</v>
      </c>
      <c r="B310" s="58">
        <v>300</v>
      </c>
      <c r="C310" s="58"/>
      <c r="D310" s="72">
        <f>D311+D312+D313+D314</f>
        <v>237.1</v>
      </c>
      <c r="E310" s="72">
        <f>E311+E312+E313+E314</f>
        <v>1540.164</v>
      </c>
      <c r="F310" s="72">
        <f>F311+F312+F313+F314</f>
        <v>1037.66</v>
      </c>
      <c r="G310" s="72">
        <f>G311+G312+G313+G314</f>
        <v>1018.032</v>
      </c>
      <c r="H310" s="72">
        <f>H311+H312+H313+H314</f>
        <v>3832.956</v>
      </c>
      <c r="I310" s="58"/>
      <c r="J310" s="58"/>
      <c r="K310" s="1"/>
    </row>
    <row r="311" spans="1:11" ht="12.75">
      <c r="A311" s="74" t="s">
        <v>319</v>
      </c>
      <c r="B311" s="10">
        <v>310</v>
      </c>
      <c r="C311" s="10" t="s">
        <v>379</v>
      </c>
      <c r="D311" s="75"/>
      <c r="E311" s="75">
        <v>27</v>
      </c>
      <c r="F311" s="75">
        <v>-1</v>
      </c>
      <c r="G311" s="75"/>
      <c r="H311" s="75">
        <f aca="true" t="shared" si="3" ref="H311:H318">SUM(D311:G311)</f>
        <v>26</v>
      </c>
      <c r="I311" s="10"/>
      <c r="J311" s="10"/>
      <c r="K311" s="1"/>
    </row>
    <row r="312" spans="1:11" ht="25.5">
      <c r="A312" s="74" t="s">
        <v>159</v>
      </c>
      <c r="B312" s="10">
        <v>310</v>
      </c>
      <c r="C312" s="10" t="s">
        <v>356</v>
      </c>
      <c r="D312" s="77"/>
      <c r="E312" s="77">
        <v>741.914</v>
      </c>
      <c r="F312" s="77">
        <v>500</v>
      </c>
      <c r="G312" s="77">
        <v>700</v>
      </c>
      <c r="H312" s="77">
        <f t="shared" si="3"/>
        <v>1941.914</v>
      </c>
      <c r="I312" s="10"/>
      <c r="J312" s="10"/>
      <c r="K312" s="1"/>
    </row>
    <row r="313" spans="1:11" ht="12.75">
      <c r="A313" s="74" t="s">
        <v>435</v>
      </c>
      <c r="B313" s="10">
        <v>310</v>
      </c>
      <c r="C313" s="10" t="s">
        <v>436</v>
      </c>
      <c r="D313" s="79"/>
      <c r="E313" s="79">
        <v>306</v>
      </c>
      <c r="F313" s="79"/>
      <c r="G313" s="79"/>
      <c r="H313" s="77">
        <f t="shared" si="3"/>
        <v>306</v>
      </c>
      <c r="I313" s="10"/>
      <c r="J313" s="10"/>
      <c r="K313" s="1"/>
    </row>
    <row r="314" spans="1:11" ht="25.5">
      <c r="A314" s="78" t="s">
        <v>318</v>
      </c>
      <c r="B314" s="10"/>
      <c r="C314" s="10"/>
      <c r="D314" s="80">
        <f>D316+D317+D318+D319+D320+D321+D322+D323+D324+D325</f>
        <v>237.1</v>
      </c>
      <c r="E314" s="80">
        <f>E316+E317+E318+E319+E320+E321+E322+E323+E324</f>
        <v>465.25</v>
      </c>
      <c r="F314" s="80">
        <f>F315+F316+F317+F318+F319+F320+F321+F322+F323+F324</f>
        <v>538.6600000000001</v>
      </c>
      <c r="G314" s="80">
        <f>G316+G317+G318+G319+G320+G321+G322+G323+G324</f>
        <v>318.03200000000004</v>
      </c>
      <c r="H314" s="72">
        <f t="shared" si="3"/>
        <v>1559.0420000000004</v>
      </c>
      <c r="I314" s="10"/>
      <c r="J314" s="10"/>
      <c r="K314" s="1"/>
    </row>
    <row r="315" spans="1:11" ht="12.75">
      <c r="A315" s="81" t="s">
        <v>381</v>
      </c>
      <c r="B315" s="10">
        <v>340</v>
      </c>
      <c r="C315" s="10" t="s">
        <v>378</v>
      </c>
      <c r="D315" s="75"/>
      <c r="E315" s="75"/>
      <c r="F315" s="75">
        <v>13.56</v>
      </c>
      <c r="G315" s="75"/>
      <c r="H315" s="75">
        <f t="shared" si="3"/>
        <v>13.56</v>
      </c>
      <c r="I315" s="10"/>
      <c r="J315" s="10"/>
      <c r="K315" s="1"/>
    </row>
    <row r="316" spans="1:11" ht="12.75">
      <c r="A316" s="81" t="s">
        <v>160</v>
      </c>
      <c r="B316" s="10">
        <v>340</v>
      </c>
      <c r="C316" s="10" t="s">
        <v>358</v>
      </c>
      <c r="D316" s="75"/>
      <c r="E316" s="75">
        <v>10</v>
      </c>
      <c r="F316" s="75"/>
      <c r="G316" s="75"/>
      <c r="H316" s="75">
        <f t="shared" si="3"/>
        <v>10</v>
      </c>
      <c r="I316" s="10"/>
      <c r="J316" s="10"/>
      <c r="K316" s="1"/>
    </row>
    <row r="317" spans="1:11" ht="12.75">
      <c r="A317" s="81" t="s">
        <v>320</v>
      </c>
      <c r="B317" s="10">
        <v>340</v>
      </c>
      <c r="C317" s="10" t="s">
        <v>359</v>
      </c>
      <c r="D317" s="75"/>
      <c r="E317" s="75"/>
      <c r="F317" s="75"/>
      <c r="G317" s="75">
        <v>35.64</v>
      </c>
      <c r="H317" s="75">
        <f t="shared" si="3"/>
        <v>35.64</v>
      </c>
      <c r="I317" s="10"/>
      <c r="J317" s="10"/>
      <c r="K317" s="1"/>
    </row>
    <row r="318" spans="1:11" ht="12.75">
      <c r="A318" s="81" t="s">
        <v>161</v>
      </c>
      <c r="B318" s="10"/>
      <c r="C318" s="10"/>
      <c r="D318" s="75"/>
      <c r="E318" s="75">
        <v>10</v>
      </c>
      <c r="F318" s="75"/>
      <c r="G318" s="75"/>
      <c r="H318" s="75">
        <f t="shared" si="3"/>
        <v>10</v>
      </c>
      <c r="I318" s="10"/>
      <c r="J318" s="10"/>
      <c r="K318" s="1"/>
    </row>
    <row r="319" spans="1:11" ht="25.5">
      <c r="A319" s="81" t="s">
        <v>162</v>
      </c>
      <c r="B319" s="10">
        <v>340</v>
      </c>
      <c r="C319" s="10" t="s">
        <v>357</v>
      </c>
      <c r="D319" s="77"/>
      <c r="E319" s="77"/>
      <c r="F319" s="77">
        <v>10</v>
      </c>
      <c r="G319" s="77">
        <f>30+5.592</f>
        <v>35.592</v>
      </c>
      <c r="H319" s="77">
        <f aca="true" t="shared" si="4" ref="H319:H325">SUM(D319:G319)</f>
        <v>45.592</v>
      </c>
      <c r="I319" s="10"/>
      <c r="J319" s="10"/>
      <c r="K319" s="1"/>
    </row>
    <row r="320" spans="1:11" ht="25.5">
      <c r="A320" s="81" t="s">
        <v>163</v>
      </c>
      <c r="B320" s="10">
        <v>340</v>
      </c>
      <c r="C320" s="10" t="s">
        <v>360</v>
      </c>
      <c r="D320" s="75">
        <v>5</v>
      </c>
      <c r="E320" s="75">
        <f>25+119.91-13.56</f>
        <v>131.35</v>
      </c>
      <c r="F320" s="75">
        <f>5+1</f>
        <v>6</v>
      </c>
      <c r="G320" s="75"/>
      <c r="H320" s="75">
        <f t="shared" si="4"/>
        <v>142.35</v>
      </c>
      <c r="I320" s="10"/>
      <c r="J320" s="10"/>
      <c r="K320" s="1"/>
    </row>
    <row r="321" spans="1:11" ht="25.5">
      <c r="A321" s="81" t="s">
        <v>369</v>
      </c>
      <c r="B321" s="10">
        <v>340</v>
      </c>
      <c r="C321" s="10" t="s">
        <v>361</v>
      </c>
      <c r="D321" s="75"/>
      <c r="E321" s="75">
        <v>26.5</v>
      </c>
      <c r="F321" s="75">
        <v>200</v>
      </c>
      <c r="G321" s="75">
        <v>4.75</v>
      </c>
      <c r="H321" s="75">
        <f t="shared" si="4"/>
        <v>231.25</v>
      </c>
      <c r="I321" s="10"/>
      <c r="J321" s="10"/>
      <c r="K321" s="1"/>
    </row>
    <row r="322" spans="1:11" ht="12.75">
      <c r="A322" s="81" t="s">
        <v>164</v>
      </c>
      <c r="B322" s="10">
        <v>340</v>
      </c>
      <c r="C322" s="10"/>
      <c r="D322" s="75"/>
      <c r="E322" s="75"/>
      <c r="F322" s="75"/>
      <c r="G322" s="75"/>
      <c r="H322" s="75">
        <f t="shared" si="4"/>
        <v>0</v>
      </c>
      <c r="I322" s="10"/>
      <c r="J322" s="10"/>
      <c r="K322" s="1"/>
    </row>
    <row r="323" spans="1:11" ht="12.75">
      <c r="A323" s="81" t="s">
        <v>165</v>
      </c>
      <c r="B323" s="10">
        <v>340</v>
      </c>
      <c r="C323" s="10" t="s">
        <v>362</v>
      </c>
      <c r="D323" s="75">
        <v>34</v>
      </c>
      <c r="E323" s="75">
        <v>30</v>
      </c>
      <c r="F323" s="75">
        <v>44.5</v>
      </c>
      <c r="G323" s="75">
        <v>41.5</v>
      </c>
      <c r="H323" s="75">
        <f t="shared" si="4"/>
        <v>150</v>
      </c>
      <c r="I323" s="10"/>
      <c r="J323" s="10"/>
      <c r="K323" s="1"/>
    </row>
    <row r="324" spans="1:11" ht="12.75">
      <c r="A324" s="81" t="s">
        <v>167</v>
      </c>
      <c r="B324" s="10">
        <v>340</v>
      </c>
      <c r="C324" s="10" t="s">
        <v>363</v>
      </c>
      <c r="D324" s="75">
        <v>160.6</v>
      </c>
      <c r="E324" s="75">
        <v>257.4</v>
      </c>
      <c r="F324" s="75">
        <v>264.6</v>
      </c>
      <c r="G324" s="75">
        <v>200.55</v>
      </c>
      <c r="H324" s="75">
        <f t="shared" si="4"/>
        <v>883.1500000000001</v>
      </c>
      <c r="I324" s="10"/>
      <c r="J324" s="10"/>
      <c r="K324" s="1"/>
    </row>
    <row r="325" spans="1:11" ht="12.75">
      <c r="A325" s="81" t="s">
        <v>426</v>
      </c>
      <c r="B325" s="10">
        <v>340</v>
      </c>
      <c r="C325" s="10" t="s">
        <v>428</v>
      </c>
      <c r="D325" s="75">
        <v>37.5</v>
      </c>
      <c r="E325" s="75"/>
      <c r="F325" s="75"/>
      <c r="G325" s="75"/>
      <c r="H325" s="75">
        <f t="shared" si="4"/>
        <v>37.5</v>
      </c>
      <c r="I325" s="10"/>
      <c r="J325" s="10"/>
      <c r="K325" s="1"/>
    </row>
    <row r="326" spans="1:11" ht="25.5">
      <c r="A326" s="82" t="s">
        <v>394</v>
      </c>
      <c r="B326" s="10"/>
      <c r="C326" s="10"/>
      <c r="D326" s="75"/>
      <c r="E326" s="75"/>
      <c r="F326" s="75"/>
      <c r="G326" s="75"/>
      <c r="H326" s="75"/>
      <c r="I326" s="10"/>
      <c r="J326" s="10"/>
      <c r="K326" s="1"/>
    </row>
    <row r="327" spans="1:11" ht="12.75">
      <c r="A327" s="58" t="s">
        <v>168</v>
      </c>
      <c r="B327" s="10"/>
      <c r="C327" s="10"/>
      <c r="D327" s="75"/>
      <c r="E327" s="75"/>
      <c r="F327" s="75"/>
      <c r="G327" s="75"/>
      <c r="H327" s="75">
        <f>SUM(D327:G327)</f>
        <v>0</v>
      </c>
      <c r="I327" s="10"/>
      <c r="J327" s="10"/>
      <c r="K327" s="1"/>
    </row>
    <row r="328" spans="1:11" ht="12.75">
      <c r="A328" s="83" t="s">
        <v>169</v>
      </c>
      <c r="B328" s="83"/>
      <c r="C328" s="83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84"/>
      <c r="B329" s="84"/>
      <c r="C329" s="84"/>
      <c r="D329" s="1"/>
      <c r="E329" s="1"/>
      <c r="F329" s="1"/>
      <c r="G329" s="1"/>
      <c r="H329" s="1"/>
      <c r="I329" s="1"/>
      <c r="J329" s="1"/>
      <c r="K329" s="1"/>
    </row>
    <row r="330" spans="1:11" ht="25.5">
      <c r="A330" s="85" t="s">
        <v>434</v>
      </c>
      <c r="B330" s="85"/>
      <c r="C330" s="85"/>
      <c r="D330" s="85" t="s">
        <v>170</v>
      </c>
      <c r="E330" s="1"/>
      <c r="F330" s="1"/>
      <c r="G330" s="1"/>
      <c r="H330" s="1"/>
      <c r="I330" s="1"/>
      <c r="J330" s="1"/>
      <c r="K330" s="1"/>
    </row>
    <row r="331" spans="1:11" ht="12.75">
      <c r="A331" s="86"/>
      <c r="B331" s="86"/>
      <c r="C331" s="86"/>
      <c r="D331" s="87">
        <v>0</v>
      </c>
      <c r="E331" s="1"/>
      <c r="F331" s="1"/>
      <c r="G331" s="1"/>
      <c r="H331" s="1"/>
      <c r="I331" s="1"/>
      <c r="J331" s="1"/>
      <c r="K331" s="1"/>
    </row>
    <row r="332" spans="1:11" ht="63.75">
      <c r="A332" s="84" t="s">
        <v>171</v>
      </c>
      <c r="B332" s="84"/>
      <c r="C332" s="84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84"/>
      <c r="B333" s="84"/>
      <c r="C333" s="84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84" t="s">
        <v>172</v>
      </c>
      <c r="B334" s="84"/>
      <c r="C334" s="84"/>
      <c r="D334" s="1" t="s">
        <v>395</v>
      </c>
      <c r="E334" s="1"/>
      <c r="F334" s="1"/>
      <c r="G334" s="1"/>
      <c r="H334" s="1"/>
      <c r="I334" s="1"/>
      <c r="J334" s="1"/>
      <c r="K334" s="1"/>
    </row>
    <row r="335" spans="1:11" ht="25.5">
      <c r="A335" s="1"/>
      <c r="B335" s="1"/>
      <c r="C335" s="1"/>
      <c r="D335" s="13" t="s">
        <v>275</v>
      </c>
      <c r="E335" s="1"/>
      <c r="F335" s="7" t="s">
        <v>274</v>
      </c>
      <c r="G335" s="7" t="s">
        <v>273</v>
      </c>
      <c r="H335" s="1"/>
      <c r="I335" s="1"/>
      <c r="J335" s="84" t="s">
        <v>173</v>
      </c>
      <c r="K335" s="1"/>
    </row>
    <row r="336" spans="1:11" ht="12.75">
      <c r="A336" s="1"/>
      <c r="B336" s="1"/>
      <c r="C336" s="1"/>
      <c r="D336" s="13"/>
      <c r="E336" s="1"/>
      <c r="F336" s="7"/>
      <c r="G336" s="7"/>
      <c r="H336" s="1"/>
      <c r="I336" s="1"/>
      <c r="J336" s="84"/>
      <c r="K336" s="1"/>
    </row>
    <row r="337" spans="1:11" ht="12.75">
      <c r="A337" s="84"/>
      <c r="B337" s="84"/>
      <c r="C337" s="84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84" t="s">
        <v>174</v>
      </c>
      <c r="B338" s="84"/>
      <c r="C338" s="84"/>
      <c r="D338" s="1" t="s">
        <v>396</v>
      </c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 t="s">
        <v>272</v>
      </c>
      <c r="E339" s="1"/>
      <c r="F339" s="1"/>
      <c r="G339" s="1"/>
      <c r="H339" s="1"/>
      <c r="I339" s="1"/>
      <c r="J339" s="84"/>
      <c r="K339" s="1"/>
    </row>
    <row r="340" spans="1:11" ht="12.75">
      <c r="A340" s="84" t="s">
        <v>175</v>
      </c>
      <c r="B340" s="84"/>
      <c r="C340" s="84"/>
      <c r="D340" s="1"/>
      <c r="E340" s="1"/>
      <c r="F340" s="1"/>
      <c r="G340" s="1"/>
      <c r="H340" s="1"/>
      <c r="I340" s="1"/>
      <c r="J340" s="1"/>
      <c r="K340" s="1"/>
    </row>
  </sheetData>
  <sheetProtection/>
  <mergeCells count="182">
    <mergeCell ref="A2:J2"/>
    <mergeCell ref="A3:J3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A38:H38"/>
    <mergeCell ref="A39:H39"/>
    <mergeCell ref="A40:K40"/>
    <mergeCell ref="A41:J41"/>
    <mergeCell ref="A42:J42"/>
    <mergeCell ref="A43:J43"/>
    <mergeCell ref="A44:J44"/>
    <mergeCell ref="A47:G47"/>
    <mergeCell ref="A57:G57"/>
    <mergeCell ref="A61:H61"/>
    <mergeCell ref="A63:G63"/>
    <mergeCell ref="A71:J71"/>
    <mergeCell ref="A72:G72"/>
    <mergeCell ref="A73:G73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J84"/>
    <mergeCell ref="A91:F91"/>
    <mergeCell ref="B92:D92"/>
    <mergeCell ref="B93:D93"/>
    <mergeCell ref="B94:D94"/>
    <mergeCell ref="B95:D95"/>
    <mergeCell ref="B96:D96"/>
    <mergeCell ref="B97:D97"/>
    <mergeCell ref="F122:F123"/>
    <mergeCell ref="F124:F125"/>
    <mergeCell ref="A133:B133"/>
    <mergeCell ref="A134:B134"/>
    <mergeCell ref="D134:G135"/>
    <mergeCell ref="A136:B137"/>
    <mergeCell ref="D136:G136"/>
    <mergeCell ref="D137:G137"/>
    <mergeCell ref="D138:G138"/>
    <mergeCell ref="D139:G139"/>
    <mergeCell ref="D140:G140"/>
    <mergeCell ref="D141:G141"/>
    <mergeCell ref="D142:G142"/>
    <mergeCell ref="D143:G143"/>
    <mergeCell ref="D144:G144"/>
    <mergeCell ref="D145:G145"/>
    <mergeCell ref="D146:G146"/>
    <mergeCell ref="D147:G147"/>
    <mergeCell ref="D148:G148"/>
    <mergeCell ref="D149:G149"/>
    <mergeCell ref="D150:G150"/>
    <mergeCell ref="D151:G151"/>
    <mergeCell ref="D152:G152"/>
    <mergeCell ref="D153:G153"/>
    <mergeCell ref="D154:G154"/>
    <mergeCell ref="D155:G155"/>
    <mergeCell ref="D156:G156"/>
    <mergeCell ref="D157:G157"/>
    <mergeCell ref="D158:G158"/>
    <mergeCell ref="D159:G159"/>
    <mergeCell ref="D160:G160"/>
    <mergeCell ref="D161:G161"/>
    <mergeCell ref="D162:G162"/>
    <mergeCell ref="D163:G163"/>
    <mergeCell ref="D164:G164"/>
    <mergeCell ref="D165:G165"/>
    <mergeCell ref="D166:G166"/>
    <mergeCell ref="D167:G167"/>
    <mergeCell ref="D168:G168"/>
    <mergeCell ref="D169:G169"/>
    <mergeCell ref="D170:G170"/>
    <mergeCell ref="D171:G171"/>
    <mergeCell ref="D172:G172"/>
    <mergeCell ref="D173:G173"/>
    <mergeCell ref="D174:G174"/>
    <mergeCell ref="D175:G175"/>
    <mergeCell ref="D176:G176"/>
    <mergeCell ref="D177:H177"/>
    <mergeCell ref="D178:G178"/>
    <mergeCell ref="D179:G179"/>
    <mergeCell ref="D180:H180"/>
    <mergeCell ref="D181:H181"/>
    <mergeCell ref="D182:H182"/>
    <mergeCell ref="D183:G183"/>
    <mergeCell ref="D185:H185"/>
    <mergeCell ref="D186:G186"/>
    <mergeCell ref="D187:H187"/>
    <mergeCell ref="D188:G188"/>
    <mergeCell ref="D189:H189"/>
    <mergeCell ref="D190:G190"/>
    <mergeCell ref="D191:G191"/>
    <mergeCell ref="D192:G192"/>
    <mergeCell ref="D193:G193"/>
    <mergeCell ref="A194:F194"/>
    <mergeCell ref="A195:K195"/>
    <mergeCell ref="A196:J196"/>
    <mergeCell ref="A197:J197"/>
    <mergeCell ref="A198:H198"/>
    <mergeCell ref="A200:A202"/>
    <mergeCell ref="D200:E200"/>
    <mergeCell ref="F200:K200"/>
    <mergeCell ref="D201:E201"/>
    <mergeCell ref="F201:H201"/>
    <mergeCell ref="I201:I202"/>
    <mergeCell ref="J201:J202"/>
    <mergeCell ref="K201:K202"/>
    <mergeCell ref="G202:H202"/>
    <mergeCell ref="F203:H203"/>
    <mergeCell ref="G204:H204"/>
    <mergeCell ref="G205:H205"/>
    <mergeCell ref="G206:H206"/>
    <mergeCell ref="A207:K207"/>
    <mergeCell ref="A208:K208"/>
    <mergeCell ref="F209:H209"/>
    <mergeCell ref="F210:H210"/>
    <mergeCell ref="F211:H211"/>
    <mergeCell ref="F212:H212"/>
    <mergeCell ref="A213:K213"/>
    <mergeCell ref="D214:E214"/>
    <mergeCell ref="F214:H214"/>
    <mergeCell ref="D215:E215"/>
    <mergeCell ref="F215:H215"/>
    <mergeCell ref="D216:E216"/>
    <mergeCell ref="F216:H216"/>
    <mergeCell ref="D217:E217"/>
    <mergeCell ref="F217:H217"/>
    <mergeCell ref="D218:E218"/>
    <mergeCell ref="F218:H218"/>
    <mergeCell ref="D219:E219"/>
    <mergeCell ref="F219:H219"/>
    <mergeCell ref="D220:E220"/>
    <mergeCell ref="F220:H220"/>
    <mergeCell ref="D221:E221"/>
    <mergeCell ref="F221:H221"/>
    <mergeCell ref="A222:K222"/>
    <mergeCell ref="D223:E223"/>
    <mergeCell ref="F223:H223"/>
    <mergeCell ref="D224:E224"/>
    <mergeCell ref="F224:H224"/>
    <mergeCell ref="A225:K225"/>
    <mergeCell ref="D226:E226"/>
    <mergeCell ref="F226:G226"/>
    <mergeCell ref="H226:I226"/>
    <mergeCell ref="D227:E227"/>
    <mergeCell ref="F227:G227"/>
    <mergeCell ref="H227:I227"/>
    <mergeCell ref="B246:C246"/>
    <mergeCell ref="B247:C247"/>
    <mergeCell ref="B248:C248"/>
    <mergeCell ref="A228:K228"/>
    <mergeCell ref="D229:E229"/>
    <mergeCell ref="F229:G229"/>
    <mergeCell ref="H229:I229"/>
    <mergeCell ref="B244:C244"/>
    <mergeCell ref="B245:C245"/>
  </mergeCells>
  <hyperlinks>
    <hyperlink ref="D19" r:id="rId1" display="namgymn@mail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Марфа Николаевна</cp:lastModifiedBy>
  <cp:lastPrinted>2015-01-20T05:16:47Z</cp:lastPrinted>
  <dcterms:modified xsi:type="dcterms:W3CDTF">2015-01-20T05:18:34Z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